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O:\tp_rozpocty\Chal - nabídky ostatní\pro IRBOS\2xRD Častolovice\export\xls rozpočet a zadání\"/>
    </mc:Choice>
  </mc:AlternateContent>
  <bookViews>
    <workbookView xWindow="0" yWindow="0" windowWidth="0" windowHeight="0"/>
  </bookViews>
  <sheets>
    <sheet name="Rekapitulace stavby" sheetId="1" r:id="rId1"/>
    <sheet name="nab1 - Nábytek RD1" sheetId="2" r:id="rId2"/>
    <sheet name="nab2 - Nábytek RD2" sheetId="3" r:id="rId3"/>
    <sheet name="Pokyny pro vyplnění" sheetId="4" r:id="rId4"/>
  </sheets>
  <definedNames>
    <definedName name="_xlnm.Print_Area" localSheetId="0">'Rekapitulace stavby'!$D$4:$AO$36,'Rekapitulace stavby'!$C$42:$AQ$57</definedName>
    <definedName name="_xlnm.Print_Titles" localSheetId="0">'Rekapitulace stavby'!$52:$52</definedName>
    <definedName name="_xlnm._FilterDatabase" localSheetId="1" hidden="1">'nab1 - Nábytek RD1'!$C$80:$K$133</definedName>
    <definedName name="_xlnm.Print_Area" localSheetId="1">'nab1 - Nábytek RD1'!$C$4:$J$39,'nab1 - Nábytek RD1'!$C$45:$J$62,'nab1 - Nábytek RD1'!$C$68:$K$133</definedName>
    <definedName name="_xlnm.Print_Titles" localSheetId="1">'nab1 - Nábytek RD1'!$80:$80</definedName>
    <definedName name="_xlnm._FilterDatabase" localSheetId="2" hidden="1">'nab2 - Nábytek RD2'!$C$80:$K$135</definedName>
    <definedName name="_xlnm.Print_Area" localSheetId="2">'nab2 - Nábytek RD2'!$C$4:$J$39,'nab2 - Nábytek RD2'!$C$45:$J$62,'nab2 - Nábytek RD2'!$C$68:$K$135</definedName>
    <definedName name="_xlnm.Print_Titles" localSheetId="2">'nab2 - Nábytek RD2'!$80:$80</definedName>
    <definedName name="_xlnm.Print_Area" localSheetId="3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3" l="1" r="J37"/>
  <c r="J36"/>
  <c i="1" r="AY56"/>
  <c i="3" r="J35"/>
  <c i="1" r="AX56"/>
  <c i="3" r="BI134"/>
  <c r="BH134"/>
  <c r="BG134"/>
  <c r="BF134"/>
  <c r="T134"/>
  <c r="R134"/>
  <c r="P134"/>
  <c r="BI132"/>
  <c r="BH132"/>
  <c r="BG132"/>
  <c r="BF132"/>
  <c r="T132"/>
  <c r="R132"/>
  <c r="P132"/>
  <c r="BI130"/>
  <c r="BH130"/>
  <c r="BG130"/>
  <c r="BF130"/>
  <c r="T130"/>
  <c r="R130"/>
  <c r="P130"/>
  <c r="BI128"/>
  <c r="BH128"/>
  <c r="BG128"/>
  <c r="BF128"/>
  <c r="T128"/>
  <c r="R128"/>
  <c r="P128"/>
  <c r="BI126"/>
  <c r="BH126"/>
  <c r="BG126"/>
  <c r="BF126"/>
  <c r="T126"/>
  <c r="R126"/>
  <c r="P126"/>
  <c r="BI124"/>
  <c r="BH124"/>
  <c r="BG124"/>
  <c r="BF124"/>
  <c r="T124"/>
  <c r="R124"/>
  <c r="P124"/>
  <c r="BI122"/>
  <c r="BH122"/>
  <c r="BG122"/>
  <c r="BF122"/>
  <c r="T122"/>
  <c r="R122"/>
  <c r="P122"/>
  <c r="BI120"/>
  <c r="BH120"/>
  <c r="BG120"/>
  <c r="BF120"/>
  <c r="T120"/>
  <c r="R120"/>
  <c r="P120"/>
  <c r="BI118"/>
  <c r="BH118"/>
  <c r="BG118"/>
  <c r="BF118"/>
  <c r="T118"/>
  <c r="R118"/>
  <c r="P118"/>
  <c r="BI116"/>
  <c r="BH116"/>
  <c r="BG116"/>
  <c r="BF116"/>
  <c r="T116"/>
  <c r="R116"/>
  <c r="P116"/>
  <c r="BI114"/>
  <c r="BH114"/>
  <c r="BG114"/>
  <c r="BF114"/>
  <c r="T114"/>
  <c r="R114"/>
  <c r="P114"/>
  <c r="BI112"/>
  <c r="BH112"/>
  <c r="BG112"/>
  <c r="BF112"/>
  <c r="T112"/>
  <c r="R112"/>
  <c r="P112"/>
  <c r="BI110"/>
  <c r="BH110"/>
  <c r="BG110"/>
  <c r="BF110"/>
  <c r="T110"/>
  <c r="R110"/>
  <c r="P110"/>
  <c r="BI108"/>
  <c r="BH108"/>
  <c r="BG108"/>
  <c r="BF108"/>
  <c r="T108"/>
  <c r="R108"/>
  <c r="P108"/>
  <c r="BI106"/>
  <c r="BH106"/>
  <c r="BG106"/>
  <c r="BF106"/>
  <c r="T106"/>
  <c r="R106"/>
  <c r="P106"/>
  <c r="BI104"/>
  <c r="BH104"/>
  <c r="BG104"/>
  <c r="BF104"/>
  <c r="T104"/>
  <c r="R104"/>
  <c r="P104"/>
  <c r="BI102"/>
  <c r="BH102"/>
  <c r="BG102"/>
  <c r="BF102"/>
  <c r="T102"/>
  <c r="R102"/>
  <c r="P102"/>
  <c r="BI100"/>
  <c r="BH100"/>
  <c r="BG100"/>
  <c r="BF100"/>
  <c r="T100"/>
  <c r="R100"/>
  <c r="P100"/>
  <c r="BI98"/>
  <c r="BH98"/>
  <c r="BG98"/>
  <c r="BF98"/>
  <c r="T98"/>
  <c r="R98"/>
  <c r="P98"/>
  <c r="BI96"/>
  <c r="BH96"/>
  <c r="BG96"/>
  <c r="BF96"/>
  <c r="T96"/>
  <c r="R96"/>
  <c r="P96"/>
  <c r="BI94"/>
  <c r="BH94"/>
  <c r="BG94"/>
  <c r="BF94"/>
  <c r="T94"/>
  <c r="R94"/>
  <c r="P94"/>
  <c r="BI92"/>
  <c r="BH92"/>
  <c r="BG92"/>
  <c r="BF92"/>
  <c r="T92"/>
  <c r="R92"/>
  <c r="P92"/>
  <c r="BI90"/>
  <c r="BH90"/>
  <c r="BG90"/>
  <c r="BF90"/>
  <c r="T90"/>
  <c r="R90"/>
  <c r="P90"/>
  <c r="BI88"/>
  <c r="BH88"/>
  <c r="BG88"/>
  <c r="BF88"/>
  <c r="T88"/>
  <c r="R88"/>
  <c r="P88"/>
  <c r="BI86"/>
  <c r="BH86"/>
  <c r="BG86"/>
  <c r="BF86"/>
  <c r="T86"/>
  <c r="R86"/>
  <c r="P86"/>
  <c r="BI84"/>
  <c r="BH84"/>
  <c r="BG84"/>
  <c r="BF84"/>
  <c r="T84"/>
  <c r="R84"/>
  <c r="P84"/>
  <c r="J77"/>
  <c r="F77"/>
  <c r="F75"/>
  <c r="E73"/>
  <c r="J54"/>
  <c r="F54"/>
  <c r="F52"/>
  <c r="E50"/>
  <c r="J24"/>
  <c r="E24"/>
  <c r="J78"/>
  <c r="J23"/>
  <c r="J18"/>
  <c r="E18"/>
  <c r="F78"/>
  <c r="J17"/>
  <c r="J12"/>
  <c r="J75"/>
  <c r="E7"/>
  <c r="E71"/>
  <c i="2" r="J37"/>
  <c r="J36"/>
  <c i="1" r="AY55"/>
  <c i="2" r="J35"/>
  <c i="1" r="AX55"/>
  <c i="2" r="BI132"/>
  <c r="BH132"/>
  <c r="BG132"/>
  <c r="BF132"/>
  <c r="T132"/>
  <c r="R132"/>
  <c r="P132"/>
  <c r="BI130"/>
  <c r="BH130"/>
  <c r="BG130"/>
  <c r="BF130"/>
  <c r="T130"/>
  <c r="R130"/>
  <c r="P130"/>
  <c r="BI128"/>
  <c r="BH128"/>
  <c r="BG128"/>
  <c r="BF128"/>
  <c r="T128"/>
  <c r="R128"/>
  <c r="P128"/>
  <c r="BI126"/>
  <c r="BH126"/>
  <c r="BG126"/>
  <c r="BF126"/>
  <c r="T126"/>
  <c r="R126"/>
  <c r="P126"/>
  <c r="BI124"/>
  <c r="BH124"/>
  <c r="BG124"/>
  <c r="BF124"/>
  <c r="T124"/>
  <c r="R124"/>
  <c r="P124"/>
  <c r="BI122"/>
  <c r="BH122"/>
  <c r="BG122"/>
  <c r="BF122"/>
  <c r="T122"/>
  <c r="R122"/>
  <c r="P122"/>
  <c r="BI120"/>
  <c r="BH120"/>
  <c r="BG120"/>
  <c r="BF120"/>
  <c r="T120"/>
  <c r="R120"/>
  <c r="P120"/>
  <c r="BI118"/>
  <c r="BH118"/>
  <c r="BG118"/>
  <c r="BF118"/>
  <c r="T118"/>
  <c r="R118"/>
  <c r="P118"/>
  <c r="BI116"/>
  <c r="BH116"/>
  <c r="BG116"/>
  <c r="BF116"/>
  <c r="T116"/>
  <c r="R116"/>
  <c r="P116"/>
  <c r="BI114"/>
  <c r="BH114"/>
  <c r="BG114"/>
  <c r="BF114"/>
  <c r="T114"/>
  <c r="R114"/>
  <c r="P114"/>
  <c r="BI112"/>
  <c r="BH112"/>
  <c r="BG112"/>
  <c r="BF112"/>
  <c r="T112"/>
  <c r="R112"/>
  <c r="P112"/>
  <c r="BI110"/>
  <c r="BH110"/>
  <c r="BG110"/>
  <c r="BF110"/>
  <c r="T110"/>
  <c r="R110"/>
  <c r="P110"/>
  <c r="BI108"/>
  <c r="BH108"/>
  <c r="BG108"/>
  <c r="BF108"/>
  <c r="T108"/>
  <c r="R108"/>
  <c r="P108"/>
  <c r="BI106"/>
  <c r="BH106"/>
  <c r="BG106"/>
  <c r="BF106"/>
  <c r="T106"/>
  <c r="R106"/>
  <c r="P106"/>
  <c r="BI104"/>
  <c r="BH104"/>
  <c r="BG104"/>
  <c r="BF104"/>
  <c r="T104"/>
  <c r="R104"/>
  <c r="P104"/>
  <c r="BI102"/>
  <c r="BH102"/>
  <c r="BG102"/>
  <c r="BF102"/>
  <c r="T102"/>
  <c r="R102"/>
  <c r="P102"/>
  <c r="BI100"/>
  <c r="BH100"/>
  <c r="BG100"/>
  <c r="BF100"/>
  <c r="T100"/>
  <c r="R100"/>
  <c r="P100"/>
  <c r="BI98"/>
  <c r="BH98"/>
  <c r="BG98"/>
  <c r="BF98"/>
  <c r="T98"/>
  <c r="R98"/>
  <c r="P98"/>
  <c r="BI96"/>
  <c r="BH96"/>
  <c r="BG96"/>
  <c r="BF96"/>
  <c r="T96"/>
  <c r="R96"/>
  <c r="P96"/>
  <c r="BI94"/>
  <c r="BH94"/>
  <c r="BG94"/>
  <c r="BF94"/>
  <c r="T94"/>
  <c r="R94"/>
  <c r="P94"/>
  <c r="BI92"/>
  <c r="BH92"/>
  <c r="BG92"/>
  <c r="BF92"/>
  <c r="T92"/>
  <c r="R92"/>
  <c r="P92"/>
  <c r="BI90"/>
  <c r="BH90"/>
  <c r="BG90"/>
  <c r="BF90"/>
  <c r="T90"/>
  <c r="R90"/>
  <c r="P90"/>
  <c r="BI88"/>
  <c r="BH88"/>
  <c r="BG88"/>
  <c r="BF88"/>
  <c r="T88"/>
  <c r="R88"/>
  <c r="P88"/>
  <c r="BI86"/>
  <c r="BH86"/>
  <c r="BG86"/>
  <c r="BF86"/>
  <c r="T86"/>
  <c r="R86"/>
  <c r="P86"/>
  <c r="BI84"/>
  <c r="BH84"/>
  <c r="BG84"/>
  <c r="BF84"/>
  <c r="T84"/>
  <c r="R84"/>
  <c r="P84"/>
  <c r="J77"/>
  <c r="F77"/>
  <c r="F75"/>
  <c r="E73"/>
  <c r="J54"/>
  <c r="F54"/>
  <c r="F52"/>
  <c r="E50"/>
  <c r="J24"/>
  <c r="E24"/>
  <c r="J55"/>
  <c r="J23"/>
  <c r="J18"/>
  <c r="E18"/>
  <c r="F55"/>
  <c r="J17"/>
  <c r="J12"/>
  <c r="J75"/>
  <c r="E7"/>
  <c r="E48"/>
  <c i="1" r="L50"/>
  <c r="AM50"/>
  <c r="AM49"/>
  <c r="L49"/>
  <c r="AM47"/>
  <c r="L47"/>
  <c r="L45"/>
  <c r="L44"/>
  <c i="3" r="J126"/>
  <c r="J110"/>
  <c i="2" r="BK84"/>
  <c r="J92"/>
  <c r="J98"/>
  <c i="3" r="BK134"/>
  <c i="2" r="BK110"/>
  <c r="BK102"/>
  <c i="3" r="BK128"/>
  <c r="J90"/>
  <c r="BK112"/>
  <c i="2" r="BK116"/>
  <c i="3" r="J96"/>
  <c i="2" r="BK112"/>
  <c i="3" r="BK84"/>
  <c r="BK104"/>
  <c i="2" r="J130"/>
  <c r="J100"/>
  <c i="3" r="J134"/>
  <c r="BK108"/>
  <c r="BK130"/>
  <c r="J100"/>
  <c i="2" r="J108"/>
  <c r="J122"/>
  <c i="3" r="J120"/>
  <c r="BK102"/>
  <c i="2" r="J104"/>
  <c r="J90"/>
  <c i="3" r="J116"/>
  <c r="BK114"/>
  <c r="BK94"/>
  <c i="2" r="BK126"/>
  <c r="BK118"/>
  <c i="3" r="J128"/>
  <c r="BK100"/>
  <c i="2" r="J120"/>
  <c i="3" r="BK122"/>
  <c r="J84"/>
  <c i="2" r="J110"/>
  <c i="3" r="BK86"/>
  <c r="BK124"/>
  <c r="BK106"/>
  <c i="2" r="J128"/>
  <c r="BK88"/>
  <c i="3" r="BK110"/>
  <c r="J94"/>
  <c i="2" r="J118"/>
  <c i="3" r="J106"/>
  <c i="2" r="J116"/>
  <c r="J86"/>
  <c r="J102"/>
  <c i="3" r="J112"/>
  <c r="BK88"/>
  <c i="2" r="J124"/>
  <c r="J88"/>
  <c i="3" r="BK118"/>
  <c i="2" r="J84"/>
  <c i="3" r="J102"/>
  <c i="2" r="BK92"/>
  <c i="3" r="J98"/>
  <c i="2" r="J114"/>
  <c r="BK100"/>
  <c r="BK108"/>
  <c i="1" r="AS54"/>
  <c i="3" r="J122"/>
  <c i="2" r="J112"/>
  <c i="3" r="J114"/>
  <c i="2" r="J132"/>
  <c i="3" r="BK126"/>
  <c r="J86"/>
  <c i="2" r="BK94"/>
  <c r="BK106"/>
  <c i="3" r="J132"/>
  <c r="J108"/>
  <c i="2" r="BK128"/>
  <c r="J96"/>
  <c r="BK120"/>
  <c r="BK96"/>
  <c i="3" r="BK96"/>
  <c r="J104"/>
  <c i="2" r="BK124"/>
  <c i="3" r="J118"/>
  <c r="J88"/>
  <c i="2" r="BK130"/>
  <c r="J94"/>
  <c r="BK98"/>
  <c i="3" r="BK116"/>
  <c i="2" r="BK114"/>
  <c r="BK86"/>
  <c r="BK104"/>
  <c i="3" r="BK132"/>
  <c r="BK98"/>
  <c r="BK120"/>
  <c r="BK92"/>
  <c r="J124"/>
  <c r="BK90"/>
  <c i="2" r="BK132"/>
  <c r="J126"/>
  <c i="3" r="J130"/>
  <c r="J92"/>
  <c i="2" r="J106"/>
  <c r="BK122"/>
  <c r="BK90"/>
  <c l="1" r="T83"/>
  <c r="T82"/>
  <c r="T81"/>
  <c r="BK83"/>
  <c r="J83"/>
  <c r="J61"/>
  <c r="R83"/>
  <c r="R82"/>
  <c r="R81"/>
  <c i="3" r="BK83"/>
  <c r="J83"/>
  <c r="J61"/>
  <c r="R83"/>
  <c r="R82"/>
  <c r="R81"/>
  <c i="2" r="P83"/>
  <c r="P82"/>
  <c r="P81"/>
  <c i="1" r="AU55"/>
  <c i="3" r="P83"/>
  <c r="P82"/>
  <c r="P81"/>
  <c i="1" r="AU56"/>
  <c i="3" r="T83"/>
  <c r="T82"/>
  <c r="T81"/>
  <c i="2" r="E71"/>
  <c r="BE106"/>
  <c r="BE108"/>
  <c i="3" r="BE114"/>
  <c i="2" r="F78"/>
  <c r="BE86"/>
  <c r="BE92"/>
  <c r="J78"/>
  <c r="BE96"/>
  <c r="BE104"/>
  <c r="BE112"/>
  <c i="3" r="BE132"/>
  <c i="2" r="J52"/>
  <c r="BE88"/>
  <c r="BE120"/>
  <c i="3" r="BE134"/>
  <c i="2" r="BE100"/>
  <c r="BE124"/>
  <c r="BE130"/>
  <c i="3" r="F55"/>
  <c r="BE94"/>
  <c r="BE98"/>
  <c r="BE110"/>
  <c r="BE112"/>
  <c r="BE126"/>
  <c i="2" r="BE118"/>
  <c i="3" r="J55"/>
  <c i="2" r="BE84"/>
  <c r="BE90"/>
  <c r="BE94"/>
  <c r="BE114"/>
  <c i="3" r="J52"/>
  <c r="BE84"/>
  <c i="2" r="BE132"/>
  <c r="BE98"/>
  <c i="3" r="E48"/>
  <c r="BE100"/>
  <c r="BE104"/>
  <c r="BE106"/>
  <c r="BE108"/>
  <c r="BE128"/>
  <c i="2" r="BE126"/>
  <c r="BE110"/>
  <c r="BE116"/>
  <c r="BE122"/>
  <c i="3" r="BE88"/>
  <c r="BE96"/>
  <c r="BE124"/>
  <c r="BE130"/>
  <c i="2" r="BE102"/>
  <c r="BE128"/>
  <c i="3" r="BE86"/>
  <c r="BE90"/>
  <c r="BE92"/>
  <c r="BE102"/>
  <c r="BE116"/>
  <c r="BE118"/>
  <c r="BE120"/>
  <c r="BE122"/>
  <c i="2" r="J34"/>
  <c i="1" r="AW55"/>
  <c i="3" r="J34"/>
  <c i="1" r="AW56"/>
  <c i="3" r="F34"/>
  <c i="1" r="BA56"/>
  <c i="2" r="F34"/>
  <c i="1" r="BA55"/>
  <c i="2" r="F36"/>
  <c i="1" r="BC55"/>
  <c i="3" r="F37"/>
  <c i="1" r="BD56"/>
  <c i="2" r="F37"/>
  <c i="1" r="BD55"/>
  <c i="2" r="F35"/>
  <c i="1" r="BB55"/>
  <c i="3" r="F36"/>
  <c i="1" r="BC56"/>
  <c i="3" r="F35"/>
  <c i="1" r="BB56"/>
  <c i="2" l="1" r="BK82"/>
  <c r="J82"/>
  <c r="J60"/>
  <c i="3" r="BK82"/>
  <c r="J82"/>
  <c r="J60"/>
  <c i="1" r="AU54"/>
  <c r="BA54"/>
  <c r="W30"/>
  <c r="BD54"/>
  <c r="W33"/>
  <c r="BC54"/>
  <c r="W32"/>
  <c i="3" r="J33"/>
  <c i="1" r="AV56"/>
  <c r="AT56"/>
  <c i="2" r="J33"/>
  <c i="1" r="AV55"/>
  <c r="AT55"/>
  <c i="3" r="F33"/>
  <c i="1" r="AZ56"/>
  <c r="BB54"/>
  <c r="W31"/>
  <c i="2" r="F33"/>
  <c i="1" r="AZ55"/>
  <c i="2" l="1" r="BK81"/>
  <c r="J81"/>
  <c r="J59"/>
  <c i="3" r="BK81"/>
  <c r="J81"/>
  <c r="J59"/>
  <c i="1" r="AZ54"/>
  <c r="W29"/>
  <c r="AX54"/>
  <c r="AW54"/>
  <c r="AK30"/>
  <c r="AY54"/>
  <c i="2" l="1" r="J30"/>
  <c i="1" r="AG55"/>
  <c r="AN55"/>
  <c r="AV54"/>
  <c r="AK29"/>
  <c i="3" r="J30"/>
  <c i="1" r="AG56"/>
  <c r="AN56"/>
  <c i="3" l="1" r="J39"/>
  <c i="2" r="J39"/>
  <c i="1" r="AG54"/>
  <c r="AK26"/>
  <c r="AK35"/>
  <c r="AT54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<sst xmlns="http://schemas.openxmlformats.org/spreadsheetml/2006/main">
  <si>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</si>
  <si>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</si>
  <si>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</si>
  <si>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</si>
  <si>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</si>
  <si>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{7a0d1f01-ff51-403e-ae5d-055e482659f2}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</si>
  <si>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</si>
  <si>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</si>
  <si>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</si>
  <si>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</si>
  <si>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</si>
  <si>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</si>
  <si>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</si>
  <si>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</si>
  <si>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cast_trans_nabytek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</si>
  <si>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</si>
  <si>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</si>
  <si>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Transformace USP pro mládež Kvasiny, Výstavba v lokalitě Častolovice</t>
  </si>
  <si>
    <t>KSO:</t>
  </si>
  <si>
    <t/>
  </si>
  <si>
    <t>CC-CZ:</t>
  </si>
  <si>
    <t>Místo:</t>
  </si>
  <si>
    <t>p.č. 83/4, 84/1, 1337 a 1428 k.ú. Častolovice</t>
  </si>
  <si>
    <t>Datum:</t>
  </si>
  <si>
    <t>30. 10. 2020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</si>
  <si>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</si>
  <si>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</si>
  <si>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</si>
  <si>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</si>
  <si>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</si>
  <si>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</si>
  <si>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</si>
  <si>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True</t>
  </si>
  <si>
    <t>Zpracovatel:</t>
  </si>
  <si>
    <t>Poznámka:</t>
  </si>
  <si>
    <t>Nábytek vč montáže a dopravy na místo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</si>
  <si>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</si>
  <si>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</si>
  <si>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</si>
  <si>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</si>
  <si>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</si>
  <si>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</si>
  <si>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</si>
  <si>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</si>
  <si>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</si>
  <si>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</si>
  <si>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</si>
  <si>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</si>
  <si>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</si>
  <si>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</si>
  <si>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</si>
  <si>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</si>
  <si>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</si>
  <si>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</si>
  <si>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</si>
  <si>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</si>
  <si>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</si>
  <si>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</si>
  <si>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</si>
  <si>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</si>
  <si>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</si>
  <si>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</si>
  <si>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</si>
  <si>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</si>
  <si>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</si>
  <si>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</si>
  <si>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</si>
  <si>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</si>
  <si>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</si>
  <si>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</si>
  <si>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</si>
  <si>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</si>
  <si>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</si>
  <si>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</si>
  <si>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</si>
  <si>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nab1</t>
  </si>
  <si>
    <t>Nábytek RD1</t>
  </si>
  <si>
    <t>STA</t>
  </si>
  <si>
    <t>1</t>
  </si>
  <si>
    <t>{f59224f9-19a4-4093-9b4c-cbbd72585a13}</t>
  </si>
  <si>
    <t>2</t>
  </si>
  <si>
    <t>nab2</t>
  </si>
  <si>
    <t>Nábytek RD2</t>
  </si>
  <si>
    <t>{4fc9403e-25d5-434e-a09e-9f60e0e603a0}</t>
  </si>
  <si>
    <t>KRYCÍ LIST SOUPISU PRACÍ</t>
  </si>
  <si>
    <t>Objekt:</t>
  </si>
  <si>
    <t>nab1 - Nábytek RD1</t>
  </si>
  <si>
    <t>REKAPITULACE ČLENĚNÍ SOUPISU PRACÍ</t>
  </si>
  <si>
    <t>Kód dílu - Popis</t>
  </si>
  <si>
    <t>Cena celkem [CZK]</t>
  </si>
  <si>
    <t>-1</t>
  </si>
  <si>
    <t>PSV - Práce a dodávky PSV</t>
  </si>
  <si>
    <t xml:space="preserve">    766 - Vybavení nábytkem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</si>
  <si>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</si>
  <si>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</si>
  <si>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</si>
  <si>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</si>
  <si>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</si>
  <si>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</si>
  <si>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</si>
  <si>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</si>
  <si>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</si>
  <si>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</si>
  <si>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</si>
  <si>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</si>
  <si>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</si>
  <si>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PSV</t>
  </si>
  <si>
    <t>Práce a dodávky PSV</t>
  </si>
  <si>
    <t>ROZPOCET</t>
  </si>
  <si>
    <t>766</t>
  </si>
  <si>
    <t>Vybavení nábytkem</t>
  </si>
  <si>
    <t>M</t>
  </si>
  <si>
    <t>611001</t>
  </si>
  <si>
    <t>T2 - POSTEL S NOČNÍM STOLKEM NA KOLEČKÁCH vč MATRACE</t>
  </si>
  <si>
    <t>kus</t>
  </si>
  <si>
    <t>32</t>
  </si>
  <si>
    <t>16</t>
  </si>
  <si>
    <t>72060671</t>
  </si>
  <si>
    <t>PP</t>
  </si>
  <si>
    <t>POSTEL S NOČNÍM STOLKEM NA KOLEČKÁCH (STOLEK 300/300)
POVRCHOVÝ MATERIÁL - PŘEDBĚŽNĚ LAMINO SVĚTLÉHO
ODSTÍNU (UPŘESNÍ ARCHITEKT S INVESTOREM NA KD dle
PŘEDLOŽENÝCH VZORKŮ)</t>
  </si>
  <si>
    <t>611002</t>
  </si>
  <si>
    <t>T3 - PRACOVNÍ STŮL</t>
  </si>
  <si>
    <t>-914728580</t>
  </si>
  <si>
    <t xml:space="preserve">POVRCHOVÝ MATERIÁL - PŘEDBĚŽNĚ  LAMINO SVĚTLÉHO
ODSTÍNU (UPŘESNÍ ARCHITEKT S INVESTOREM NA KD dle
PŘEDLOŽENÝCH VZORKŮ</t>
  </si>
  <si>
    <t>3</t>
  </si>
  <si>
    <t>611003</t>
  </si>
  <si>
    <t>T4 - ŽIDLE U PRACOVNÍHO STOLU</t>
  </si>
  <si>
    <t>-1720586761</t>
  </si>
  <si>
    <t xml:space="preserve">POVRCHOVÝ MATERIÁL - PŘEDBĚŽNĚ  LAMINO SVĚTLÉHO
ODSTÍNU (UPŘESNÍ ARCHITEKT S INVESTOREM NA KD dle
PŘEDLOŽENÝCH VZORKŮ)</t>
  </si>
  <si>
    <t>4</t>
  </si>
  <si>
    <t>611004</t>
  </si>
  <si>
    <t>T5 - KOMODA 1300x650x750mm</t>
  </si>
  <si>
    <t>-1317847586</t>
  </si>
  <si>
    <t>5</t>
  </si>
  <si>
    <t>611005</t>
  </si>
  <si>
    <t>T6 - ŠATNÍ SKŘÍŇ S POSUVNÝMI DVÍŘKY 2000x600x2100mm</t>
  </si>
  <si>
    <t>759468928</t>
  </si>
  <si>
    <t xml:space="preserve">POVRCHOVÝ MATERIÁL - PŘEDBĚŽNĚ   LAMINO SVĚTLÉHO
ODSTÍNU (UPŘESNÍ ARCHITEKT S INVESTOREM NA KD dle
PŘEDLOŽENÝCH VZORKŮ)</t>
  </si>
  <si>
    <t>6</t>
  </si>
  <si>
    <t>611006</t>
  </si>
  <si>
    <t>T7 - SKŘÍŇ NA ŠANONY A DOKUMENTY 1800x600x2100mm</t>
  </si>
  <si>
    <t>577313963</t>
  </si>
  <si>
    <t xml:space="preserve">POVRCHOVÝ MATERIÁL - PŘEDBĚŽNĚ  LAMINO SVĚTLÉHO
ODSTÍNU (UPŘESNÍ ARCHITEKT S INVESTOREM NA KD dle
PŘEDLOŽENÝCH VZORKŮ)
ROZMĚRY POLIC PŘIZPŮSOBIT ROZMĚRU ŠANONŮ A
DOKUMENTŮ;</t>
  </si>
  <si>
    <t>7</t>
  </si>
  <si>
    <t>611007</t>
  </si>
  <si>
    <t>T8 - POLICE NA ŠANONY A DOKUMENTY 1200x400x2100mm</t>
  </si>
  <si>
    <t>1419909224</t>
  </si>
  <si>
    <t>8</t>
  </si>
  <si>
    <t>611008</t>
  </si>
  <si>
    <t>T9 - KONFERENČNÍ STOLEK</t>
  </si>
  <si>
    <t>-684537337</t>
  </si>
  <si>
    <t>9</t>
  </si>
  <si>
    <t>611009</t>
  </si>
  <si>
    <t>T10 - KŘESLO DO PRACOVNY</t>
  </si>
  <si>
    <t>-1267646482</t>
  </si>
  <si>
    <t>10</t>
  </si>
  <si>
    <t>6110010</t>
  </si>
  <si>
    <t>T11 - ŽIDLE K PRACOVNÍMU STOLU DO PRACOVNY</t>
  </si>
  <si>
    <t>930385416</t>
  </si>
  <si>
    <t>11</t>
  </si>
  <si>
    <t>6110011</t>
  </si>
  <si>
    <t>T12 - SKŘÍŇ S OTEVÍRAVÝMI DVÍŘKY PRÁDELNY 900x300x2100mm</t>
  </si>
  <si>
    <t>1375553333</t>
  </si>
  <si>
    <t xml:space="preserve">SKŘÍŇ S OTEVÍRAVÝMI DVÍŘKY;
POVRCHOVÝ MATERIÁL - PŘEDBĚŽNĚ  LAMINO SVĚTLÉHO
ODSTÍNU (UPŘESNÍ ARCHITEKT S INVESTOREM NA KD dle
PŘEDLOŽENÝCH VZORKŮ)</t>
  </si>
  <si>
    <t>12</t>
  </si>
  <si>
    <t>6110012</t>
  </si>
  <si>
    <t>T13 - POLICE DO SKLADŮ č.m. 1.16 2000x350x2400mm</t>
  </si>
  <si>
    <t>-234458278</t>
  </si>
  <si>
    <t xml:space="preserve">POVRCHOVÝ MATERIÁL - PŘEDBĚŽNĚ OCELOVÉ LAKOVANÉ NOHY (STOJINY) POLICE  LAMINO SVĚTLÉHO ODSTÍNU (UPŘESNÍ ARCHITEKT S INVESTOREM NA KD dle PŘEDLOŽENÝCH VZORKŮ)</t>
  </si>
  <si>
    <t>13</t>
  </si>
  <si>
    <t>6110013</t>
  </si>
  <si>
    <t>T14 - POLICE DO SKLADŮ č.m. 1.16 2500x350x2400mm</t>
  </si>
  <si>
    <t>-1522474942</t>
  </si>
  <si>
    <t xml:space="preserve">POVRCHOVÝ MATERIÁL - PŘEDBĚŽNĚ OCELOVÉ LAKOVANÉ NOHY (STOJINY) POLICE  LAMINO SVĚTLÉHO ODSTÍNU (UPŘESNÍ ARCHITEKT S INVESTOREM NA KD dle
PŘEDLOŽENÝCH VZORKŮ)</t>
  </si>
  <si>
    <t>14</t>
  </si>
  <si>
    <t>6110014</t>
  </si>
  <si>
    <t>T15 - POLICE DO SKLADŮ č.m. 1.16 980x350x2400mm</t>
  </si>
  <si>
    <t>-314311204</t>
  </si>
  <si>
    <t>6110015</t>
  </si>
  <si>
    <t>T16 - POLICE DO SKLADŮ č.m. 1.16 330x350x2400mm</t>
  </si>
  <si>
    <t>2090701612</t>
  </si>
  <si>
    <t>6110019</t>
  </si>
  <si>
    <t>T20 - SKŘÍŇ V KOUPELNĚ NA OSOBNÍ HYGIENICKÉ POMŮCKY 900x300x1000mm</t>
  </si>
  <si>
    <t>1608171372</t>
  </si>
  <si>
    <t xml:space="preserve">POVRCHOVÝ MATERIÁL - PŘEDBĚŽNĚ  LAMINO  SVĚTLÉHO
ODSTÍNU (UPŘESNÍ ARCHITEKT S INVESTOREM NA KD dle
PŘEDLOŽENÝCH VZORKŮ) POZOR NÁBYTEK DO VLHKÉHO PROSTŘEDÍ</t>
  </si>
  <si>
    <t>17</t>
  </si>
  <si>
    <t>6110020</t>
  </si>
  <si>
    <t>T21 - POHOVKA DO OBÝVACÍHO POKOJE</t>
  </si>
  <si>
    <t>-49275873</t>
  </si>
  <si>
    <t xml:space="preserve">POVRCHOVÝ MATERIÁL - PŘEDBĚŽNĚ SVĚTLÝ TEXTILNÍ
POTAHOVÝ MATERIÁL a  LAMINO SVĚTLÉHO
ODSTÍNU (UPŘESNÍ ARCHITEKT S INVESTOREM NA KD dle
PŘEDLOŽENÝCH VZORKŮ)
POZOR NÁBYTEK DO VLHKÉHO PROSTŘEDÍ</t>
  </si>
  <si>
    <t>18</t>
  </si>
  <si>
    <t>6110021</t>
  </si>
  <si>
    <t>T22 - MODULÁRNÍ POHOVKA DO OBÝVACÍHO POKOJE rohová</t>
  </si>
  <si>
    <t>492650556</t>
  </si>
  <si>
    <t xml:space="preserve">POVRCHOVÝ MATERIÁL - PŘEDBĚŽNĚ SVĚTLÝ TEXTILNÍ
POTAHOVÝ MATERIÁL a  LAMINO SVĚTLÉHO
ODSTÍNU (UPŘESNÍ ARCHITEKT S INVESTOREM NA KD dle
PŘEDLOŽENÝCH VZORKŮ)</t>
  </si>
  <si>
    <t>19</t>
  </si>
  <si>
    <t>6110022</t>
  </si>
  <si>
    <t>T23 - MODULÁRNÍ POHOVKA DO OBÝVACÍHO POKOJE průběžná</t>
  </si>
  <si>
    <t>16461932</t>
  </si>
  <si>
    <t>20</t>
  </si>
  <si>
    <t>6110023</t>
  </si>
  <si>
    <t>T24 - MODULÁRNÍ POHOVKA DO OBÝVACÍHO POKOJE - podnožka</t>
  </si>
  <si>
    <t>-95884898</t>
  </si>
  <si>
    <t>6110024</t>
  </si>
  <si>
    <t>T25 - KONFERENČNÍ STOLEK DO OBÝVACÍHO POKOJE 1000x1000x450mm</t>
  </si>
  <si>
    <t>368647728</t>
  </si>
  <si>
    <t>22</t>
  </si>
  <si>
    <t>6110025</t>
  </si>
  <si>
    <t>T26 - KONFERENČNÍ STOLEK DO OBÝVACÍHO POKOJE 750x500x450mm</t>
  </si>
  <si>
    <t>-803438993</t>
  </si>
  <si>
    <t>23</t>
  </si>
  <si>
    <t>6110026</t>
  </si>
  <si>
    <t>T27 - SKŘÍŇKA POD TELEVIZI DO OBÝVACÍHO POKOJE 2500x450x750mm</t>
  </si>
  <si>
    <t>-1134855103</t>
  </si>
  <si>
    <t>24</t>
  </si>
  <si>
    <t>6110027</t>
  </si>
  <si>
    <t>T28 - JÍDELNÍ STŮL VČETNĚ ŽIDLÍ PRO 8 OSOB</t>
  </si>
  <si>
    <t>251284083</t>
  </si>
  <si>
    <t>25</t>
  </si>
  <si>
    <t>6110028</t>
  </si>
  <si>
    <t>T29 - ZAHRADNÍ STŮL VČETNĚ ŽIDLÍ PRO 8 OSOB</t>
  </si>
  <si>
    <t>-497548706</t>
  </si>
  <si>
    <t>nab2 - Nábytek RD2</t>
  </si>
  <si>
    <t>316138301</t>
  </si>
  <si>
    <t>-1779474453</t>
  </si>
  <si>
    <t>-699287100</t>
  </si>
  <si>
    <t>-21705553</t>
  </si>
  <si>
    <t>1728955636</t>
  </si>
  <si>
    <t>648677203</t>
  </si>
  <si>
    <t>840865137</t>
  </si>
  <si>
    <t>-2030022573</t>
  </si>
  <si>
    <t>394770151</t>
  </si>
  <si>
    <t>237695461</t>
  </si>
  <si>
    <t>144894864</t>
  </si>
  <si>
    <t>-2107777079</t>
  </si>
  <si>
    <t>-831734256</t>
  </si>
  <si>
    <t>-1101159549</t>
  </si>
  <si>
    <t>6110017</t>
  </si>
  <si>
    <t>T18 - SKŘÍNĚ S POSUVNÝMI DVÍŘKY 600x300x1000mm</t>
  </si>
  <si>
    <t>1977330404</t>
  </si>
  <si>
    <t>POVRCHOVÝ MATERIÁL - PŘEDBĚŽNĚ LAMINO SVĚTLÉHO
ODSTÍNU (UPŘESNÍ ARCHITEKT S INVESTOREM NA KD dle
PŘEDLOŽENÝCH VZORKŮ)
POZOR NÁBYTEK DO VLHKÉHO PROSTŘEDÍ</t>
  </si>
  <si>
    <t>6110018</t>
  </si>
  <si>
    <t>T19 - SKŘÍŇ S OTEVÍRAVÝMI DVÍŘKY 300x300x1000mm</t>
  </si>
  <si>
    <t>1580034072</t>
  </si>
  <si>
    <t>-2013580086</t>
  </si>
  <si>
    <t>1943183736</t>
  </si>
  <si>
    <t>1383479577</t>
  </si>
  <si>
    <t>377351721</t>
  </si>
  <si>
    <t>-1612589954</t>
  </si>
  <si>
    <t>1221579770</t>
  </si>
  <si>
    <t>-1728153167</t>
  </si>
  <si>
    <t>-1363167223</t>
  </si>
  <si>
    <t>-1173027841</t>
  </si>
  <si>
    <t>26</t>
  </si>
  <si>
    <t>6110029</t>
  </si>
  <si>
    <t>T44 - POLICE DO SKLADŮ č.m. 1.16 855x350x2400mm</t>
  </si>
  <si>
    <t>-1997288941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</si>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</sst>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sz val="7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4" fillId="0" borderId="0" applyNumberFormat="0" applyFill="0" applyBorder="0" applyAlignment="0" applyProtection="0"/>
  </cellStyleXfs>
  <cellXfs count="31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0" fillId="0" borderId="0" xfId="0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5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5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6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7" fillId="0" borderId="12" xfId="0" applyFont="1" applyBorder="1" applyAlignment="1">
      <alignment horizontal="center" vertical="center"/>
    </xf>
    <xf numFmtId="0" fontId="17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18" fillId="0" borderId="15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18" fillId="0" borderId="15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19" fillId="4" borderId="8" xfId="0" applyFont="1" applyFill="1" applyBorder="1" applyAlignment="1" applyProtection="1">
      <alignment horizontal="center" vertical="center"/>
    </xf>
    <xf numFmtId="0" fontId="19" fillId="4" borderId="8" xfId="0" applyFont="1" applyFill="1" applyBorder="1" applyAlignment="1" applyProtection="1">
      <alignment horizontal="right" vertical="center"/>
    </xf>
    <xf numFmtId="0" fontId="19" fillId="4" borderId="9" xfId="0" applyFont="1" applyFill="1" applyBorder="1" applyAlignment="1" applyProtection="1">
      <alignment horizontal="center" vertical="center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20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7" fillId="0" borderId="15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6" fillId="0" borderId="15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166" fontId="26" fillId="0" borderId="21" xfId="0" applyNumberFormat="1" applyFont="1" applyBorder="1" applyAlignment="1" applyProtection="1">
      <alignment vertical="center"/>
    </xf>
    <xf numFmtId="4" fontId="26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29" fillId="0" borderId="13" xfId="0" applyNumberFormat="1" applyFont="1" applyBorder="1" applyAlignment="1" applyProtection="1"/>
    <xf numFmtId="166" fontId="29" fillId="0" borderId="14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31" fillId="0" borderId="23" xfId="0" applyFont="1" applyBorder="1" applyAlignment="1" applyProtection="1">
      <alignment horizontal="center" vertical="center"/>
    </xf>
    <xf numFmtId="49" fontId="31" fillId="0" borderId="23" xfId="0" applyNumberFormat="1" applyFont="1" applyBorder="1" applyAlignment="1" applyProtection="1">
      <alignment horizontal="left" vertical="center" wrapText="1"/>
    </xf>
    <xf numFmtId="0" fontId="31" fillId="0" borderId="23" xfId="0" applyFont="1" applyBorder="1" applyAlignment="1" applyProtection="1">
      <alignment horizontal="left" vertical="center" wrapText="1"/>
    </xf>
    <xf numFmtId="0" fontId="31" fillId="0" borderId="23" xfId="0" applyFont="1" applyBorder="1" applyAlignment="1" applyProtection="1">
      <alignment horizontal="center" vertical="center" wrapText="1"/>
    </xf>
    <xf numFmtId="167" fontId="31" fillId="0" borderId="23" xfId="0" applyNumberFormat="1" applyFont="1" applyBorder="1" applyAlignment="1" applyProtection="1">
      <alignment vertical="center"/>
    </xf>
    <xf numFmtId="4" fontId="31" fillId="2" borderId="23" xfId="0" applyNumberFormat="1" applyFont="1" applyFill="1" applyBorder="1" applyAlignment="1" applyProtection="1">
      <alignment vertical="center"/>
      <protection locked="0"/>
    </xf>
    <xf numFmtId="4" fontId="31" fillId="0" borderId="23" xfId="0" applyNumberFormat="1" applyFont="1" applyBorder="1" applyAlignment="1" applyProtection="1">
      <alignment vertical="center"/>
    </xf>
    <xf numFmtId="0" fontId="32" fillId="0" borderId="4" xfId="0" applyFont="1" applyBorder="1" applyAlignment="1">
      <alignment vertical="center"/>
    </xf>
    <xf numFmtId="0" fontId="31" fillId="2" borderId="15" xfId="0" applyFont="1" applyFill="1" applyBorder="1" applyAlignment="1" applyProtection="1">
      <alignment horizontal="left" vertical="center"/>
      <protection locked="0"/>
    </xf>
    <xf numFmtId="0" fontId="31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6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5" fillId="0" borderId="24" xfId="0" applyFont="1" applyBorder="1" applyAlignment="1">
      <alignment vertical="center" wrapText="1"/>
    </xf>
    <xf numFmtId="0" fontId="35" fillId="0" borderId="25" xfId="0" applyFont="1" applyBorder="1" applyAlignment="1">
      <alignment vertical="center" wrapText="1"/>
    </xf>
    <xf numFmtId="0" fontId="35" fillId="0" borderId="26" xfId="0" applyFont="1" applyBorder="1" applyAlignment="1">
      <alignment vertical="center" wrapText="1"/>
    </xf>
    <xf numFmtId="0" fontId="35" fillId="0" borderId="27" xfId="0" applyFont="1" applyBorder="1" applyAlignment="1">
      <alignment horizontal="center" vertical="center" wrapText="1"/>
    </xf>
    <xf numFmtId="0" fontId="36" fillId="0" borderId="1" xfId="0" applyFont="1" applyBorder="1" applyAlignment="1">
      <alignment horizontal="center" vertical="center" wrapText="1"/>
    </xf>
    <xf numFmtId="0" fontId="35" fillId="0" borderId="28" xfId="0" applyFont="1" applyBorder="1" applyAlignment="1">
      <alignment horizontal="center" vertical="center" wrapText="1"/>
    </xf>
    <xf numFmtId="0" fontId="35" fillId="0" borderId="27" xfId="0" applyFont="1" applyBorder="1" applyAlignment="1">
      <alignment vertical="center" wrapText="1"/>
    </xf>
    <xf numFmtId="0" fontId="37" fillId="0" borderId="29" xfId="0" applyFont="1" applyBorder="1" applyAlignment="1">
      <alignment horizontal="left" wrapText="1"/>
    </xf>
    <xf numFmtId="0" fontId="35" fillId="0" borderId="28" xfId="0" applyFont="1" applyBorder="1" applyAlignment="1">
      <alignment vertical="center" wrapText="1"/>
    </xf>
    <xf numFmtId="0" fontId="37" fillId="0" borderId="1" xfId="0" applyFont="1" applyBorder="1" applyAlignment="1">
      <alignment horizontal="left" vertical="center" wrapText="1"/>
    </xf>
    <xf numFmtId="0" fontId="38" fillId="0" borderId="1" xfId="0" applyFont="1" applyBorder="1" applyAlignment="1">
      <alignment horizontal="left" vertical="center" wrapText="1"/>
    </xf>
    <xf numFmtId="0" fontId="39" fillId="0" borderId="27" xfId="0" applyFont="1" applyBorder="1" applyAlignment="1">
      <alignment vertical="center" wrapText="1"/>
    </xf>
    <xf numFmtId="0" fontId="38" fillId="0" borderId="1" xfId="0" applyFont="1" applyBorder="1" applyAlignment="1">
      <alignment vertical="center" wrapText="1"/>
    </xf>
    <xf numFmtId="0" fontId="38" fillId="0" borderId="1" xfId="0" applyFont="1" applyBorder="1" applyAlignment="1">
      <alignment horizontal="left" vertical="center"/>
    </xf>
    <xf numFmtId="0" fontId="38" fillId="0" borderId="1" xfId="0" applyFont="1" applyBorder="1" applyAlignment="1">
      <alignment vertical="center"/>
    </xf>
    <xf numFmtId="49" fontId="38" fillId="0" borderId="1" xfId="0" applyNumberFormat="1" applyFont="1" applyBorder="1" applyAlignment="1">
      <alignment horizontal="left" vertical="center" wrapText="1"/>
    </xf>
    <xf numFmtId="49" fontId="38" fillId="0" borderId="1" xfId="0" applyNumberFormat="1" applyFont="1" applyBorder="1" applyAlignment="1">
      <alignment vertical="center" wrapText="1"/>
    </xf>
    <xf numFmtId="0" fontId="35" fillId="0" borderId="30" xfId="0" applyFont="1" applyBorder="1" applyAlignment="1">
      <alignment vertical="center" wrapText="1"/>
    </xf>
    <xf numFmtId="0" fontId="40" fillId="0" borderId="29" xfId="0" applyFont="1" applyBorder="1" applyAlignment="1">
      <alignment vertical="center" wrapText="1"/>
    </xf>
    <xf numFmtId="0" fontId="35" fillId="0" borderId="31" xfId="0" applyFont="1" applyBorder="1" applyAlignment="1">
      <alignment vertical="center" wrapText="1"/>
    </xf>
    <xf numFmtId="0" fontId="35" fillId="0" borderId="1" xfId="0" applyFont="1" applyBorder="1" applyAlignment="1">
      <alignment vertical="top"/>
    </xf>
    <xf numFmtId="0" fontId="35" fillId="0" borderId="0" xfId="0" applyFont="1" applyAlignment="1">
      <alignment vertical="top"/>
    </xf>
    <xf numFmtId="0" fontId="35" fillId="0" borderId="24" xfId="0" applyFont="1" applyBorder="1" applyAlignment="1">
      <alignment horizontal="left" vertical="center"/>
    </xf>
    <xf numFmtId="0" fontId="35" fillId="0" borderId="25" xfId="0" applyFont="1" applyBorder="1" applyAlignment="1">
      <alignment horizontal="left" vertical="center"/>
    </xf>
    <xf numFmtId="0" fontId="35" fillId="0" borderId="26" xfId="0" applyFont="1" applyBorder="1" applyAlignment="1">
      <alignment horizontal="left" vertical="center"/>
    </xf>
    <xf numFmtId="0" fontId="35" fillId="0" borderId="27" xfId="0" applyFont="1" applyBorder="1" applyAlignment="1">
      <alignment horizontal="left" vertical="center"/>
    </xf>
    <xf numFmtId="0" fontId="36" fillId="0" borderId="1" xfId="0" applyFont="1" applyBorder="1" applyAlignment="1">
      <alignment horizontal="center" vertical="center"/>
    </xf>
    <xf numFmtId="0" fontId="35" fillId="0" borderId="28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/>
    </xf>
    <xf numFmtId="0" fontId="41" fillId="0" borderId="0" xfId="0" applyFont="1" applyAlignment="1">
      <alignment horizontal="left" vertical="center"/>
    </xf>
    <xf numFmtId="0" fontId="37" fillId="0" borderId="29" xfId="0" applyFont="1" applyBorder="1" applyAlignment="1">
      <alignment horizontal="left" vertical="center"/>
    </xf>
    <xf numFmtId="0" fontId="37" fillId="0" borderId="29" xfId="0" applyFont="1" applyBorder="1" applyAlignment="1">
      <alignment horizontal="center" vertical="center"/>
    </xf>
    <xf numFmtId="0" fontId="41" fillId="0" borderId="29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39" fillId="0" borderId="0" xfId="0" applyFont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38" fillId="0" borderId="1" xfId="0" applyFont="1" applyBorder="1" applyAlignment="1">
      <alignment horizontal="center" vertical="center"/>
    </xf>
    <xf numFmtId="0" fontId="38" fillId="0" borderId="0" xfId="0" applyFont="1" applyAlignment="1">
      <alignment horizontal="left" vertical="center"/>
    </xf>
    <xf numFmtId="0" fontId="39" fillId="0" borderId="27" xfId="0" applyFont="1" applyBorder="1" applyAlignment="1">
      <alignment horizontal="left" vertical="center"/>
    </xf>
    <xf numFmtId="0" fontId="38" fillId="0" borderId="1" xfId="0" applyFont="1" applyFill="1" applyBorder="1" applyAlignment="1">
      <alignment horizontal="left" vertical="center"/>
    </xf>
    <xf numFmtId="0" fontId="38" fillId="0" borderId="1" xfId="0" applyFont="1" applyFill="1" applyBorder="1" applyAlignment="1">
      <alignment horizontal="center" vertical="center"/>
    </xf>
    <xf numFmtId="0" fontId="35" fillId="0" borderId="30" xfId="0" applyFont="1" applyBorder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35" fillId="0" borderId="31" xfId="0" applyFont="1" applyBorder="1" applyAlignment="1">
      <alignment horizontal="left" vertical="center"/>
    </xf>
    <xf numFmtId="0" fontId="35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39" fillId="0" borderId="29" xfId="0" applyFont="1" applyBorder="1" applyAlignment="1">
      <alignment horizontal="left" vertical="center"/>
    </xf>
    <xf numFmtId="0" fontId="35" fillId="0" borderId="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center" vertical="center" wrapText="1"/>
    </xf>
    <xf numFmtId="0" fontId="35" fillId="0" borderId="24" xfId="0" applyFont="1" applyBorder="1" applyAlignment="1">
      <alignment horizontal="left" vertical="center" wrapText="1"/>
    </xf>
    <xf numFmtId="0" fontId="35" fillId="0" borderId="25" xfId="0" applyFont="1" applyBorder="1" applyAlignment="1">
      <alignment horizontal="left" vertical="center" wrapText="1"/>
    </xf>
    <xf numFmtId="0" fontId="35" fillId="0" borderId="26" xfId="0" applyFont="1" applyBorder="1" applyAlignment="1">
      <alignment horizontal="left" vertical="center" wrapText="1"/>
    </xf>
    <xf numFmtId="0" fontId="35" fillId="0" borderId="27" xfId="0" applyFont="1" applyBorder="1" applyAlignment="1">
      <alignment horizontal="left" vertical="center" wrapText="1"/>
    </xf>
    <xf numFmtId="0" fontId="35" fillId="0" borderId="28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left" vertical="center"/>
    </xf>
    <xf numFmtId="0" fontId="39" fillId="0" borderId="28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/>
    </xf>
    <xf numFmtId="0" fontId="39" fillId="0" borderId="30" xfId="0" applyFont="1" applyBorder="1" applyAlignment="1">
      <alignment horizontal="left" vertical="center" wrapText="1"/>
    </xf>
    <xf numFmtId="0" fontId="39" fillId="0" borderId="29" xfId="0" applyFont="1" applyBorder="1" applyAlignment="1">
      <alignment horizontal="left" vertical="center" wrapText="1"/>
    </xf>
    <xf numFmtId="0" fontId="39" fillId="0" borderId="31" xfId="0" applyFont="1" applyBorder="1" applyAlignment="1">
      <alignment horizontal="left" vertical="center" wrapText="1"/>
    </xf>
    <xf numFmtId="0" fontId="38" fillId="0" borderId="1" xfId="0" applyFont="1" applyBorder="1" applyAlignment="1">
      <alignment horizontal="left" vertical="top"/>
    </xf>
    <xf numFmtId="0" fontId="38" fillId="0" borderId="1" xfId="0" applyFont="1" applyBorder="1" applyAlignment="1">
      <alignment horizontal="center" vertical="top"/>
    </xf>
    <xf numFmtId="0" fontId="39" fillId="0" borderId="30" xfId="0" applyFont="1" applyBorder="1" applyAlignment="1">
      <alignment horizontal="left" vertical="center"/>
    </xf>
    <xf numFmtId="0" fontId="39" fillId="0" borderId="31" xfId="0" applyFont="1" applyBorder="1" applyAlignment="1">
      <alignment horizontal="left" vertical="center"/>
    </xf>
    <xf numFmtId="0" fontId="39" fillId="0" borderId="1" xfId="0" applyFont="1" applyBorder="1" applyAlignment="1">
      <alignment horizontal="center" vertical="center"/>
    </xf>
    <xf numFmtId="0" fontId="41" fillId="0" borderId="0" xfId="0" applyFont="1" applyAlignment="1">
      <alignment vertical="center"/>
    </xf>
    <xf numFmtId="0" fontId="37" fillId="0" borderId="1" xfId="0" applyFont="1" applyBorder="1" applyAlignment="1">
      <alignment vertical="center"/>
    </xf>
    <xf numFmtId="0" fontId="41" fillId="0" borderId="29" xfId="0" applyFont="1" applyBorder="1" applyAlignment="1">
      <alignment vertical="center"/>
    </xf>
    <xf numFmtId="0" fontId="37" fillId="0" borderId="29" xfId="0" applyFont="1" applyBorder="1" applyAlignment="1">
      <alignment vertical="center"/>
    </xf>
    <xf numFmtId="0" fontId="38" fillId="0" borderId="1" xfId="0" applyFont="1" applyBorder="1" applyAlignment="1">
      <alignment vertical="top"/>
    </xf>
    <xf numFmtId="49" fontId="38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7" fillId="0" borderId="29" xfId="0" applyFont="1" applyBorder="1" applyAlignment="1">
      <alignment horizontal="left"/>
    </xf>
    <xf numFmtId="0" fontId="41" fillId="0" borderId="29" xfId="0" applyFont="1" applyBorder="1" applyAlignment="1"/>
    <xf numFmtId="0" fontId="35" fillId="0" borderId="27" xfId="0" applyFont="1" applyBorder="1" applyAlignment="1">
      <alignment vertical="top"/>
    </xf>
    <xf numFmtId="0" fontId="35" fillId="0" borderId="28" xfId="0" applyFont="1" applyBorder="1" applyAlignment="1">
      <alignment vertical="top"/>
    </xf>
    <xf numFmtId="0" fontId="35" fillId="0" borderId="30" xfId="0" applyFont="1" applyBorder="1" applyAlignment="1">
      <alignment vertical="top"/>
    </xf>
    <xf numFmtId="0" fontId="35" fillId="0" borderId="29" xfId="0" applyFont="1" applyBorder="1" applyAlignment="1">
      <alignment vertical="top"/>
    </xf>
    <xf numFmtId="0" fontId="35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4</v>
      </c>
      <c r="BV1" s="14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5" t="s">
        <v>6</v>
      </c>
      <c r="BT2" s="15" t="s">
        <v>7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="1" customFormat="1" ht="24.96" customHeight="1">
      <c r="B4" s="19"/>
      <c r="C4" s="20"/>
      <c r="D4" s="21" t="s">
        <v>9</v>
      </c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18"/>
      <c r="AS4" s="22" t="s">
        <v>10</v>
      </c>
      <c r="BE4" s="23" t="s">
        <v>11</v>
      </c>
      <c r="BS4" s="15" t="s">
        <v>12</v>
      </c>
    </row>
    <row r="5" s="1" customFormat="1" ht="12" customHeight="1">
      <c r="B5" s="19"/>
      <c r="C5" s="20"/>
      <c r="D5" s="24" t="s">
        <v>13</v>
      </c>
      <c r="E5" s="20"/>
      <c r="F5" s="20"/>
      <c r="G5" s="20"/>
      <c r="H5" s="20"/>
      <c r="I5" s="20"/>
      <c r="J5" s="20"/>
      <c r="K5" s="25" t="s">
        <v>14</v>
      </c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20"/>
      <c r="AM5" s="20"/>
      <c r="AN5" s="20"/>
      <c r="AO5" s="20"/>
      <c r="AP5" s="20"/>
      <c r="AQ5" s="20"/>
      <c r="AR5" s="18"/>
      <c r="BE5" s="26" t="s">
        <v>15</v>
      </c>
      <c r="BS5" s="15" t="s">
        <v>6</v>
      </c>
    </row>
    <row r="6" s="1" customFormat="1" ht="36.96" customHeight="1">
      <c r="B6" s="19"/>
      <c r="C6" s="20"/>
      <c r="D6" s="27" t="s">
        <v>16</v>
      </c>
      <c r="E6" s="20"/>
      <c r="F6" s="20"/>
      <c r="G6" s="20"/>
      <c r="H6" s="20"/>
      <c r="I6" s="20"/>
      <c r="J6" s="20"/>
      <c r="K6" s="28" t="s">
        <v>17</v>
      </c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"/>
      <c r="AM6" s="20"/>
      <c r="AN6" s="20"/>
      <c r="AO6" s="20"/>
      <c r="AP6" s="20"/>
      <c r="AQ6" s="20"/>
      <c r="AR6" s="18"/>
      <c r="BE6" s="29"/>
      <c r="BS6" s="15" t="s">
        <v>6</v>
      </c>
    </row>
    <row r="7" s="1" customFormat="1" ht="12" customHeight="1">
      <c r="B7" s="19"/>
      <c r="C7" s="20"/>
      <c r="D7" s="30" t="s">
        <v>18</v>
      </c>
      <c r="E7" s="20"/>
      <c r="F7" s="20"/>
      <c r="G7" s="20"/>
      <c r="H7" s="20"/>
      <c r="I7" s="20"/>
      <c r="J7" s="20"/>
      <c r="K7" s="25" t="s">
        <v>19</v>
      </c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30" t="s">
        <v>20</v>
      </c>
      <c r="AL7" s="20"/>
      <c r="AM7" s="20"/>
      <c r="AN7" s="25" t="s">
        <v>19</v>
      </c>
      <c r="AO7" s="20"/>
      <c r="AP7" s="20"/>
      <c r="AQ7" s="20"/>
      <c r="AR7" s="18"/>
      <c r="BE7" s="29"/>
      <c r="BS7" s="15" t="s">
        <v>6</v>
      </c>
    </row>
    <row r="8" s="1" customFormat="1" ht="12" customHeight="1">
      <c r="B8" s="19"/>
      <c r="C8" s="20"/>
      <c r="D8" s="30" t="s">
        <v>21</v>
      </c>
      <c r="E8" s="20"/>
      <c r="F8" s="20"/>
      <c r="G8" s="20"/>
      <c r="H8" s="20"/>
      <c r="I8" s="20"/>
      <c r="J8" s="20"/>
      <c r="K8" s="25" t="s">
        <v>22</v>
      </c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30" t="s">
        <v>23</v>
      </c>
      <c r="AL8" s="20"/>
      <c r="AM8" s="20"/>
      <c r="AN8" s="31" t="s">
        <v>24</v>
      </c>
      <c r="AO8" s="20"/>
      <c r="AP8" s="20"/>
      <c r="AQ8" s="20"/>
      <c r="AR8" s="18"/>
      <c r="BE8" s="29"/>
      <c r="BS8" s="15" t="s">
        <v>6</v>
      </c>
    </row>
    <row r="9" s="1" customFormat="1" ht="14.4" customHeight="1">
      <c r="B9" s="19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18"/>
      <c r="BE9" s="29"/>
      <c r="BS9" s="15" t="s">
        <v>6</v>
      </c>
    </row>
    <row r="10" s="1" customFormat="1" ht="12" customHeight="1">
      <c r="B10" s="19"/>
      <c r="C10" s="20"/>
      <c r="D10" s="30" t="s">
        <v>25</v>
      </c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30" t="s">
        <v>26</v>
      </c>
      <c r="AL10" s="20"/>
      <c r="AM10" s="20"/>
      <c r="AN10" s="25" t="s">
        <v>19</v>
      </c>
      <c r="AO10" s="20"/>
      <c r="AP10" s="20"/>
      <c r="AQ10" s="20"/>
      <c r="AR10" s="18"/>
      <c r="BE10" s="29"/>
      <c r="BS10" s="15" t="s">
        <v>6</v>
      </c>
    </row>
    <row r="11" s="1" customFormat="1" ht="18.48" customHeight="1">
      <c r="B11" s="19"/>
      <c r="C11" s="20"/>
      <c r="D11" s="20"/>
      <c r="E11" s="25" t="s">
        <v>27</v>
      </c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30" t="s">
        <v>28</v>
      </c>
      <c r="AL11" s="20"/>
      <c r="AM11" s="20"/>
      <c r="AN11" s="25" t="s">
        <v>19</v>
      </c>
      <c r="AO11" s="20"/>
      <c r="AP11" s="20"/>
      <c r="AQ11" s="20"/>
      <c r="AR11" s="18"/>
      <c r="BE11" s="29"/>
      <c r="BS11" s="15" t="s">
        <v>6</v>
      </c>
    </row>
    <row r="12" s="1" customFormat="1" ht="6.96" customHeight="1">
      <c r="B12" s="19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18"/>
      <c r="BE12" s="29"/>
      <c r="BS12" s="15" t="s">
        <v>6</v>
      </c>
    </row>
    <row r="13" s="1" customFormat="1" ht="12" customHeight="1">
      <c r="B13" s="19"/>
      <c r="C13" s="20"/>
      <c r="D13" s="30" t="s">
        <v>29</v>
      </c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30" t="s">
        <v>26</v>
      </c>
      <c r="AL13" s="20"/>
      <c r="AM13" s="20"/>
      <c r="AN13" s="32" t="s">
        <v>30</v>
      </c>
      <c r="AO13" s="20"/>
      <c r="AP13" s="20"/>
      <c r="AQ13" s="20"/>
      <c r="AR13" s="18"/>
      <c r="BE13" s="29"/>
      <c r="BS13" s="15" t="s">
        <v>6</v>
      </c>
    </row>
    <row r="14">
      <c r="B14" s="19"/>
      <c r="C14" s="20"/>
      <c r="D14" s="20"/>
      <c r="E14" s="32" t="s">
        <v>30</v>
      </c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33"/>
      <c r="AJ14" s="33"/>
      <c r="AK14" s="30" t="s">
        <v>28</v>
      </c>
      <c r="AL14" s="20"/>
      <c r="AM14" s="20"/>
      <c r="AN14" s="32" t="s">
        <v>30</v>
      </c>
      <c r="AO14" s="20"/>
      <c r="AP14" s="20"/>
      <c r="AQ14" s="20"/>
      <c r="AR14" s="18"/>
      <c r="BE14" s="29"/>
      <c r="BS14" s="15" t="s">
        <v>6</v>
      </c>
    </row>
    <row r="15" s="1" customFormat="1" ht="6.96" customHeight="1">
      <c r="B15" s="19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18"/>
      <c r="BE15" s="29"/>
      <c r="BS15" s="15" t="s">
        <v>4</v>
      </c>
    </row>
    <row r="16" s="1" customFormat="1" ht="12" customHeight="1">
      <c r="B16" s="19"/>
      <c r="C16" s="20"/>
      <c r="D16" s="30" t="s">
        <v>31</v>
      </c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30" t="s">
        <v>26</v>
      </c>
      <c r="AL16" s="20"/>
      <c r="AM16" s="20"/>
      <c r="AN16" s="25" t="s">
        <v>19</v>
      </c>
      <c r="AO16" s="20"/>
      <c r="AP16" s="20"/>
      <c r="AQ16" s="20"/>
      <c r="AR16" s="18"/>
      <c r="BE16" s="29"/>
      <c r="BS16" s="15" t="s">
        <v>4</v>
      </c>
    </row>
    <row r="17" s="1" customFormat="1" ht="18.48" customHeight="1">
      <c r="B17" s="19"/>
      <c r="C17" s="20"/>
      <c r="D17" s="20"/>
      <c r="E17" s="25" t="s">
        <v>27</v>
      </c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30" t="s">
        <v>28</v>
      </c>
      <c r="AL17" s="20"/>
      <c r="AM17" s="20"/>
      <c r="AN17" s="25" t="s">
        <v>19</v>
      </c>
      <c r="AO17" s="20"/>
      <c r="AP17" s="20"/>
      <c r="AQ17" s="20"/>
      <c r="AR17" s="18"/>
      <c r="BE17" s="29"/>
      <c r="BS17" s="15" t="s">
        <v>32</v>
      </c>
    </row>
    <row r="18" s="1" customFormat="1" ht="6.96" customHeight="1">
      <c r="B18" s="19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18"/>
      <c r="BE18" s="29"/>
      <c r="BS18" s="15" t="s">
        <v>6</v>
      </c>
    </row>
    <row r="19" s="1" customFormat="1" ht="12" customHeight="1">
      <c r="B19" s="19"/>
      <c r="C19" s="20"/>
      <c r="D19" s="30" t="s">
        <v>33</v>
      </c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30" t="s">
        <v>26</v>
      </c>
      <c r="AL19" s="20"/>
      <c r="AM19" s="20"/>
      <c r="AN19" s="25" t="s">
        <v>19</v>
      </c>
      <c r="AO19" s="20"/>
      <c r="AP19" s="20"/>
      <c r="AQ19" s="20"/>
      <c r="AR19" s="18"/>
      <c r="BE19" s="29"/>
      <c r="BS19" s="15" t="s">
        <v>6</v>
      </c>
    </row>
    <row r="20" s="1" customFormat="1" ht="18.48" customHeight="1">
      <c r="B20" s="19"/>
      <c r="C20" s="20"/>
      <c r="D20" s="20"/>
      <c r="E20" s="25" t="s">
        <v>27</v>
      </c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30" t="s">
        <v>28</v>
      </c>
      <c r="AL20" s="20"/>
      <c r="AM20" s="20"/>
      <c r="AN20" s="25" t="s">
        <v>19</v>
      </c>
      <c r="AO20" s="20"/>
      <c r="AP20" s="20"/>
      <c r="AQ20" s="20"/>
      <c r="AR20" s="18"/>
      <c r="BE20" s="29"/>
      <c r="BS20" s="15" t="s">
        <v>32</v>
      </c>
    </row>
    <row r="21" s="1" customFormat="1" ht="6.96" customHeight="1">
      <c r="B21" s="19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18"/>
      <c r="BE21" s="29"/>
    </row>
    <row r="22" s="1" customFormat="1" ht="12" customHeight="1">
      <c r="B22" s="19"/>
      <c r="C22" s="20"/>
      <c r="D22" s="30" t="s">
        <v>34</v>
      </c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18"/>
      <c r="BE22" s="29"/>
    </row>
    <row r="23" s="1" customFormat="1" ht="16.5" customHeight="1">
      <c r="B23" s="19"/>
      <c r="C23" s="20"/>
      <c r="D23" s="20"/>
      <c r="E23" s="34" t="s">
        <v>35</v>
      </c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  <c r="AH23" s="34"/>
      <c r="AI23" s="34"/>
      <c r="AJ23" s="34"/>
      <c r="AK23" s="34"/>
      <c r="AL23" s="34"/>
      <c r="AM23" s="34"/>
      <c r="AN23" s="34"/>
      <c r="AO23" s="20"/>
      <c r="AP23" s="20"/>
      <c r="AQ23" s="20"/>
      <c r="AR23" s="18"/>
      <c r="BE23" s="29"/>
    </row>
    <row r="24" s="1" customFormat="1" ht="6.96" customHeight="1">
      <c r="B24" s="19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18"/>
      <c r="BE24" s="29"/>
    </row>
    <row r="25" s="1" customFormat="1" ht="6.96" customHeight="1">
      <c r="B25" s="19"/>
      <c r="C25" s="20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20"/>
      <c r="AQ25" s="20"/>
      <c r="AR25" s="18"/>
      <c r="BE25" s="29"/>
    </row>
    <row r="26" s="2" customFormat="1" ht="25.92" customHeight="1">
      <c r="A26" s="36"/>
      <c r="B26" s="37"/>
      <c r="C26" s="38"/>
      <c r="D26" s="39" t="s">
        <v>36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1">
        <f>ROUND(AG54,2)</f>
        <v>0</v>
      </c>
      <c r="AL26" s="40"/>
      <c r="AM26" s="40"/>
      <c r="AN26" s="40"/>
      <c r="AO26" s="40"/>
      <c r="AP26" s="38"/>
      <c r="AQ26" s="38"/>
      <c r="AR26" s="42"/>
      <c r="BE26" s="29"/>
    </row>
    <row r="27" s="2" customFormat="1" ht="6.96" customHeight="1">
      <c r="A27" s="36"/>
      <c r="B27" s="37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42"/>
      <c r="BE27" s="29"/>
    </row>
    <row r="28" s="2" customFormat="1">
      <c r="A28" s="36"/>
      <c r="B28" s="37"/>
      <c r="C28" s="38"/>
      <c r="D28" s="38"/>
      <c r="E28" s="38"/>
      <c r="F28" s="38"/>
      <c r="G28" s="38"/>
      <c r="H28" s="38"/>
      <c r="I28" s="38"/>
      <c r="J28" s="38"/>
      <c r="K28" s="38"/>
      <c r="L28" s="43" t="s">
        <v>37</v>
      </c>
      <c r="M28" s="43"/>
      <c r="N28" s="43"/>
      <c r="O28" s="43"/>
      <c r="P28" s="43"/>
      <c r="Q28" s="38"/>
      <c r="R28" s="38"/>
      <c r="S28" s="38"/>
      <c r="T28" s="38"/>
      <c r="U28" s="38"/>
      <c r="V28" s="38"/>
      <c r="W28" s="43" t="s">
        <v>38</v>
      </c>
      <c r="X28" s="43"/>
      <c r="Y28" s="43"/>
      <c r="Z28" s="43"/>
      <c r="AA28" s="43"/>
      <c r="AB28" s="43"/>
      <c r="AC28" s="43"/>
      <c r="AD28" s="43"/>
      <c r="AE28" s="43"/>
      <c r="AF28" s="38"/>
      <c r="AG28" s="38"/>
      <c r="AH28" s="38"/>
      <c r="AI28" s="38"/>
      <c r="AJ28" s="38"/>
      <c r="AK28" s="43" t="s">
        <v>39</v>
      </c>
      <c r="AL28" s="43"/>
      <c r="AM28" s="43"/>
      <c r="AN28" s="43"/>
      <c r="AO28" s="43"/>
      <c r="AP28" s="38"/>
      <c r="AQ28" s="38"/>
      <c r="AR28" s="42"/>
      <c r="BE28" s="29"/>
    </row>
    <row r="29" s="3" customFormat="1" ht="14.4" customHeight="1">
      <c r="A29" s="3"/>
      <c r="B29" s="44"/>
      <c r="C29" s="45"/>
      <c r="D29" s="30" t="s">
        <v>40</v>
      </c>
      <c r="E29" s="45"/>
      <c r="F29" s="30" t="s">
        <v>41</v>
      </c>
      <c r="G29" s="45"/>
      <c r="H29" s="45"/>
      <c r="I29" s="45"/>
      <c r="J29" s="45"/>
      <c r="K29" s="45"/>
      <c r="L29" s="46">
        <v>0.20999999999999999</v>
      </c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7">
        <f>ROUND(AZ54, 2)</f>
        <v>0</v>
      </c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7">
        <f>ROUND(AV54, 2)</f>
        <v>0</v>
      </c>
      <c r="AL29" s="45"/>
      <c r="AM29" s="45"/>
      <c r="AN29" s="45"/>
      <c r="AO29" s="45"/>
      <c r="AP29" s="45"/>
      <c r="AQ29" s="45"/>
      <c r="AR29" s="48"/>
      <c r="BE29" s="49"/>
    </row>
    <row r="30" s="3" customFormat="1" ht="14.4" customHeight="1">
      <c r="A30" s="3"/>
      <c r="B30" s="44"/>
      <c r="C30" s="45"/>
      <c r="D30" s="45"/>
      <c r="E30" s="45"/>
      <c r="F30" s="30" t="s">
        <v>42</v>
      </c>
      <c r="G30" s="45"/>
      <c r="H30" s="45"/>
      <c r="I30" s="45"/>
      <c r="J30" s="45"/>
      <c r="K30" s="45"/>
      <c r="L30" s="46">
        <v>0.14999999999999999</v>
      </c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7">
        <f>ROUND(BA54, 2)</f>
        <v>0</v>
      </c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7">
        <f>ROUND(AW54, 2)</f>
        <v>0</v>
      </c>
      <c r="AL30" s="45"/>
      <c r="AM30" s="45"/>
      <c r="AN30" s="45"/>
      <c r="AO30" s="45"/>
      <c r="AP30" s="45"/>
      <c r="AQ30" s="45"/>
      <c r="AR30" s="48"/>
      <c r="BE30" s="49"/>
    </row>
    <row r="31" hidden="1" s="3" customFormat="1" ht="14.4" customHeight="1">
      <c r="A31" s="3"/>
      <c r="B31" s="44"/>
      <c r="C31" s="45"/>
      <c r="D31" s="45"/>
      <c r="E31" s="45"/>
      <c r="F31" s="30" t="s">
        <v>43</v>
      </c>
      <c r="G31" s="45"/>
      <c r="H31" s="45"/>
      <c r="I31" s="45"/>
      <c r="J31" s="45"/>
      <c r="K31" s="45"/>
      <c r="L31" s="46">
        <v>0.20999999999999999</v>
      </c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7">
        <f>ROUND(BB54, 2)</f>
        <v>0</v>
      </c>
      <c r="X31" s="45"/>
      <c r="Y31" s="45"/>
      <c r="Z31" s="45"/>
      <c r="AA31" s="45"/>
      <c r="AB31" s="45"/>
      <c r="AC31" s="45"/>
      <c r="AD31" s="45"/>
      <c r="AE31" s="45"/>
      <c r="AF31" s="45"/>
      <c r="AG31" s="45"/>
      <c r="AH31" s="45"/>
      <c r="AI31" s="45"/>
      <c r="AJ31" s="45"/>
      <c r="AK31" s="47">
        <v>0</v>
      </c>
      <c r="AL31" s="45"/>
      <c r="AM31" s="45"/>
      <c r="AN31" s="45"/>
      <c r="AO31" s="45"/>
      <c r="AP31" s="45"/>
      <c r="AQ31" s="45"/>
      <c r="AR31" s="48"/>
      <c r="BE31" s="49"/>
    </row>
    <row r="32" hidden="1" s="3" customFormat="1" ht="14.4" customHeight="1">
      <c r="A32" s="3"/>
      <c r="B32" s="44"/>
      <c r="C32" s="45"/>
      <c r="D32" s="45"/>
      <c r="E32" s="45"/>
      <c r="F32" s="30" t="s">
        <v>44</v>
      </c>
      <c r="G32" s="45"/>
      <c r="H32" s="45"/>
      <c r="I32" s="45"/>
      <c r="J32" s="45"/>
      <c r="K32" s="45"/>
      <c r="L32" s="46">
        <v>0.14999999999999999</v>
      </c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7">
        <f>ROUND(BC54, 2)</f>
        <v>0</v>
      </c>
      <c r="X32" s="45"/>
      <c r="Y32" s="45"/>
      <c r="Z32" s="45"/>
      <c r="AA32" s="45"/>
      <c r="AB32" s="45"/>
      <c r="AC32" s="45"/>
      <c r="AD32" s="45"/>
      <c r="AE32" s="45"/>
      <c r="AF32" s="45"/>
      <c r="AG32" s="45"/>
      <c r="AH32" s="45"/>
      <c r="AI32" s="45"/>
      <c r="AJ32" s="45"/>
      <c r="AK32" s="47">
        <v>0</v>
      </c>
      <c r="AL32" s="45"/>
      <c r="AM32" s="45"/>
      <c r="AN32" s="45"/>
      <c r="AO32" s="45"/>
      <c r="AP32" s="45"/>
      <c r="AQ32" s="45"/>
      <c r="AR32" s="48"/>
      <c r="BE32" s="49"/>
    </row>
    <row r="33" hidden="1" s="3" customFormat="1" ht="14.4" customHeight="1">
      <c r="A33" s="3"/>
      <c r="B33" s="44"/>
      <c r="C33" s="45"/>
      <c r="D33" s="45"/>
      <c r="E33" s="45"/>
      <c r="F33" s="30" t="s">
        <v>45</v>
      </c>
      <c r="G33" s="45"/>
      <c r="H33" s="45"/>
      <c r="I33" s="45"/>
      <c r="J33" s="45"/>
      <c r="K33" s="45"/>
      <c r="L33" s="46">
        <v>0</v>
      </c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7">
        <f>ROUND(BD54, 2)</f>
        <v>0</v>
      </c>
      <c r="X33" s="45"/>
      <c r="Y33" s="45"/>
      <c r="Z33" s="45"/>
      <c r="AA33" s="45"/>
      <c r="AB33" s="45"/>
      <c r="AC33" s="45"/>
      <c r="AD33" s="45"/>
      <c r="AE33" s="45"/>
      <c r="AF33" s="45"/>
      <c r="AG33" s="45"/>
      <c r="AH33" s="45"/>
      <c r="AI33" s="45"/>
      <c r="AJ33" s="45"/>
      <c r="AK33" s="47">
        <v>0</v>
      </c>
      <c r="AL33" s="45"/>
      <c r="AM33" s="45"/>
      <c r="AN33" s="45"/>
      <c r="AO33" s="45"/>
      <c r="AP33" s="45"/>
      <c r="AQ33" s="45"/>
      <c r="AR33" s="48"/>
      <c r="BE33" s="3"/>
    </row>
    <row r="34" s="2" customFormat="1" ht="6.96" customHeight="1">
      <c r="A34" s="36"/>
      <c r="B34" s="37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42"/>
      <c r="BE34" s="36"/>
    </row>
    <row r="35" s="2" customFormat="1" ht="25.92" customHeight="1">
      <c r="A35" s="36"/>
      <c r="B35" s="37"/>
      <c r="C35" s="50"/>
      <c r="D35" s="51" t="s">
        <v>46</v>
      </c>
      <c r="E35" s="52"/>
      <c r="F35" s="52"/>
      <c r="G35" s="52"/>
      <c r="H35" s="52"/>
      <c r="I35" s="52"/>
      <c r="J35" s="52"/>
      <c r="K35" s="52"/>
      <c r="L35" s="52"/>
      <c r="M35" s="52"/>
      <c r="N35" s="52"/>
      <c r="O35" s="52"/>
      <c r="P35" s="52"/>
      <c r="Q35" s="52"/>
      <c r="R35" s="52"/>
      <c r="S35" s="52"/>
      <c r="T35" s="53" t="s">
        <v>47</v>
      </c>
      <c r="U35" s="52"/>
      <c r="V35" s="52"/>
      <c r="W35" s="52"/>
      <c r="X35" s="54" t="s">
        <v>48</v>
      </c>
      <c r="Y35" s="52"/>
      <c r="Z35" s="52"/>
      <c r="AA35" s="52"/>
      <c r="AB35" s="52"/>
      <c r="AC35" s="52"/>
      <c r="AD35" s="52"/>
      <c r="AE35" s="52"/>
      <c r="AF35" s="52"/>
      <c r="AG35" s="52"/>
      <c r="AH35" s="52"/>
      <c r="AI35" s="52"/>
      <c r="AJ35" s="52"/>
      <c r="AK35" s="55">
        <f>SUM(AK26:AK33)</f>
        <v>0</v>
      </c>
      <c r="AL35" s="52"/>
      <c r="AM35" s="52"/>
      <c r="AN35" s="52"/>
      <c r="AO35" s="56"/>
      <c r="AP35" s="50"/>
      <c r="AQ35" s="50"/>
      <c r="AR35" s="42"/>
      <c r="BE35" s="36"/>
    </row>
    <row r="36" s="2" customFormat="1" ht="6.96" customHeight="1">
      <c r="A36" s="36"/>
      <c r="B36" s="37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42"/>
      <c r="BE36" s="36"/>
    </row>
    <row r="37" s="2" customFormat="1" ht="6.96" customHeight="1">
      <c r="A37" s="36"/>
      <c r="B37" s="57"/>
      <c r="C37" s="58"/>
      <c r="D37" s="58"/>
      <c r="E37" s="58"/>
      <c r="F37" s="58"/>
      <c r="G37" s="58"/>
      <c r="H37" s="58"/>
      <c r="I37" s="58"/>
      <c r="J37" s="58"/>
      <c r="K37" s="58"/>
      <c r="L37" s="58"/>
      <c r="M37" s="58"/>
      <c r="N37" s="58"/>
      <c r="O37" s="58"/>
      <c r="P37" s="58"/>
      <c r="Q37" s="58"/>
      <c r="R37" s="58"/>
      <c r="S37" s="58"/>
      <c r="T37" s="58"/>
      <c r="U37" s="58"/>
      <c r="V37" s="58"/>
      <c r="W37" s="58"/>
      <c r="X37" s="58"/>
      <c r="Y37" s="58"/>
      <c r="Z37" s="58"/>
      <c r="AA37" s="58"/>
      <c r="AB37" s="58"/>
      <c r="AC37" s="58"/>
      <c r="AD37" s="58"/>
      <c r="AE37" s="58"/>
      <c r="AF37" s="58"/>
      <c r="AG37" s="58"/>
      <c r="AH37" s="58"/>
      <c r="AI37" s="58"/>
      <c r="AJ37" s="58"/>
      <c r="AK37" s="58"/>
      <c r="AL37" s="58"/>
      <c r="AM37" s="58"/>
      <c r="AN37" s="58"/>
      <c r="AO37" s="58"/>
      <c r="AP37" s="58"/>
      <c r="AQ37" s="58"/>
      <c r="AR37" s="42"/>
      <c r="BE37" s="36"/>
    </row>
    <row r="41" s="2" customFormat="1" ht="6.96" customHeight="1">
      <c r="A41" s="36"/>
      <c r="B41" s="59"/>
      <c r="C41" s="60"/>
      <c r="D41" s="60"/>
      <c r="E41" s="60"/>
      <c r="F41" s="60"/>
      <c r="G41" s="60"/>
      <c r="H41" s="60"/>
      <c r="I41" s="60"/>
      <c r="J41" s="60"/>
      <c r="K41" s="60"/>
      <c r="L41" s="60"/>
      <c r="M41" s="60"/>
      <c r="N41" s="60"/>
      <c r="O41" s="60"/>
      <c r="P41" s="60"/>
      <c r="Q41" s="60"/>
      <c r="R41" s="60"/>
      <c r="S41" s="60"/>
      <c r="T41" s="60"/>
      <c r="U41" s="60"/>
      <c r="V41" s="60"/>
      <c r="W41" s="60"/>
      <c r="X41" s="60"/>
      <c r="Y41" s="60"/>
      <c r="Z41" s="60"/>
      <c r="AA41" s="60"/>
      <c r="AB41" s="60"/>
      <c r="AC41" s="60"/>
      <c r="AD41" s="60"/>
      <c r="AE41" s="60"/>
      <c r="AF41" s="60"/>
      <c r="AG41" s="60"/>
      <c r="AH41" s="60"/>
      <c r="AI41" s="60"/>
      <c r="AJ41" s="60"/>
      <c r="AK41" s="60"/>
      <c r="AL41" s="60"/>
      <c r="AM41" s="60"/>
      <c r="AN41" s="60"/>
      <c r="AO41" s="60"/>
      <c r="AP41" s="60"/>
      <c r="AQ41" s="60"/>
      <c r="AR41" s="42"/>
      <c r="BE41" s="36"/>
    </row>
    <row r="42" s="2" customFormat="1" ht="24.96" customHeight="1">
      <c r="A42" s="36"/>
      <c r="B42" s="37"/>
      <c r="C42" s="21" t="s">
        <v>49</v>
      </c>
      <c r="D42" s="38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38"/>
      <c r="P42" s="38"/>
      <c r="Q42" s="38"/>
      <c r="R42" s="38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  <c r="AF42" s="38"/>
      <c r="AG42" s="38"/>
      <c r="AH42" s="38"/>
      <c r="AI42" s="38"/>
      <c r="AJ42" s="38"/>
      <c r="AK42" s="38"/>
      <c r="AL42" s="38"/>
      <c r="AM42" s="38"/>
      <c r="AN42" s="38"/>
      <c r="AO42" s="38"/>
      <c r="AP42" s="38"/>
      <c r="AQ42" s="38"/>
      <c r="AR42" s="42"/>
      <c r="BE42" s="36"/>
    </row>
    <row r="43" s="2" customFormat="1" ht="6.96" customHeight="1">
      <c r="A43" s="36"/>
      <c r="B43" s="37"/>
      <c r="C43" s="38"/>
      <c r="D43" s="38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38"/>
      <c r="Q43" s="38"/>
      <c r="R43" s="38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  <c r="AF43" s="38"/>
      <c r="AG43" s="38"/>
      <c r="AH43" s="38"/>
      <c r="AI43" s="38"/>
      <c r="AJ43" s="38"/>
      <c r="AK43" s="38"/>
      <c r="AL43" s="38"/>
      <c r="AM43" s="38"/>
      <c r="AN43" s="38"/>
      <c r="AO43" s="38"/>
      <c r="AP43" s="38"/>
      <c r="AQ43" s="38"/>
      <c r="AR43" s="42"/>
      <c r="BE43" s="36"/>
    </row>
    <row r="44" s="4" customFormat="1" ht="12" customHeight="1">
      <c r="A44" s="4"/>
      <c r="B44" s="61"/>
      <c r="C44" s="30" t="s">
        <v>13</v>
      </c>
      <c r="D44" s="62"/>
      <c r="E44" s="62"/>
      <c r="F44" s="62"/>
      <c r="G44" s="62"/>
      <c r="H44" s="62"/>
      <c r="I44" s="62"/>
      <c r="J44" s="62"/>
      <c r="K44" s="62"/>
      <c r="L44" s="62" t="str">
        <f>K5</f>
        <v>cast_trans_nabytek</v>
      </c>
      <c r="M44" s="62"/>
      <c r="N44" s="62"/>
      <c r="O44" s="62"/>
      <c r="P44" s="62"/>
      <c r="Q44" s="62"/>
      <c r="R44" s="62"/>
      <c r="S44" s="62"/>
      <c r="T44" s="62"/>
      <c r="U44" s="62"/>
      <c r="V44" s="62"/>
      <c r="W44" s="62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62"/>
      <c r="AM44" s="62"/>
      <c r="AN44" s="62"/>
      <c r="AO44" s="62"/>
      <c r="AP44" s="62"/>
      <c r="AQ44" s="62"/>
      <c r="AR44" s="63"/>
      <c r="BE44" s="4"/>
    </row>
    <row r="45" s="5" customFormat="1" ht="36.96" customHeight="1">
      <c r="A45" s="5"/>
      <c r="B45" s="64"/>
      <c r="C45" s="65" t="s">
        <v>16</v>
      </c>
      <c r="D45" s="66"/>
      <c r="E45" s="66"/>
      <c r="F45" s="66"/>
      <c r="G45" s="66"/>
      <c r="H45" s="66"/>
      <c r="I45" s="66"/>
      <c r="J45" s="66"/>
      <c r="K45" s="66"/>
      <c r="L45" s="67" t="str">
        <f>K6</f>
        <v>Transformace USP pro mládež Kvasiny, Výstavba v lokalitě Častolovice</v>
      </c>
      <c r="M45" s="66"/>
      <c r="N45" s="66"/>
      <c r="O45" s="66"/>
      <c r="P45" s="66"/>
      <c r="Q45" s="66"/>
      <c r="R45" s="66"/>
      <c r="S45" s="66"/>
      <c r="T45" s="66"/>
      <c r="U45" s="66"/>
      <c r="V45" s="66"/>
      <c r="W45" s="66"/>
      <c r="X45" s="66"/>
      <c r="Y45" s="66"/>
      <c r="Z45" s="66"/>
      <c r="AA45" s="66"/>
      <c r="AB45" s="66"/>
      <c r="AC45" s="66"/>
      <c r="AD45" s="66"/>
      <c r="AE45" s="66"/>
      <c r="AF45" s="66"/>
      <c r="AG45" s="66"/>
      <c r="AH45" s="66"/>
      <c r="AI45" s="66"/>
      <c r="AJ45" s="66"/>
      <c r="AK45" s="66"/>
      <c r="AL45" s="66"/>
      <c r="AM45" s="66"/>
      <c r="AN45" s="66"/>
      <c r="AO45" s="66"/>
      <c r="AP45" s="66"/>
      <c r="AQ45" s="66"/>
      <c r="AR45" s="68"/>
      <c r="BE45" s="5"/>
    </row>
    <row r="46" s="2" customFormat="1" ht="6.96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42"/>
      <c r="BE46" s="36"/>
    </row>
    <row r="47" s="2" customFormat="1" ht="12" customHeight="1">
      <c r="A47" s="36"/>
      <c r="B47" s="37"/>
      <c r="C47" s="30" t="s">
        <v>21</v>
      </c>
      <c r="D47" s="38"/>
      <c r="E47" s="38"/>
      <c r="F47" s="38"/>
      <c r="G47" s="38"/>
      <c r="H47" s="38"/>
      <c r="I47" s="38"/>
      <c r="J47" s="38"/>
      <c r="K47" s="38"/>
      <c r="L47" s="69" t="str">
        <f>IF(K8="","",K8)</f>
        <v>p.č. 83/4, 84/1, 1337 a 1428 k.ú. Častolovice</v>
      </c>
      <c r="M47" s="38"/>
      <c r="N47" s="38"/>
      <c r="O47" s="38"/>
      <c r="P47" s="38"/>
      <c r="Q47" s="38"/>
      <c r="R47" s="38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  <c r="AF47" s="38"/>
      <c r="AG47" s="38"/>
      <c r="AH47" s="38"/>
      <c r="AI47" s="30" t="s">
        <v>23</v>
      </c>
      <c r="AJ47" s="38"/>
      <c r="AK47" s="38"/>
      <c r="AL47" s="38"/>
      <c r="AM47" s="70" t="str">
        <f>IF(AN8= "","",AN8)</f>
        <v>30. 10. 2020</v>
      </c>
      <c r="AN47" s="70"/>
      <c r="AO47" s="38"/>
      <c r="AP47" s="38"/>
      <c r="AQ47" s="38"/>
      <c r="AR47" s="42"/>
      <c r="BE47" s="36"/>
    </row>
    <row r="48" s="2" customFormat="1" ht="6.96" customHeight="1">
      <c r="A48" s="36"/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  <c r="AF48" s="38"/>
      <c r="AG48" s="38"/>
      <c r="AH48" s="38"/>
      <c r="AI48" s="38"/>
      <c r="AJ48" s="38"/>
      <c r="AK48" s="38"/>
      <c r="AL48" s="38"/>
      <c r="AM48" s="38"/>
      <c r="AN48" s="38"/>
      <c r="AO48" s="38"/>
      <c r="AP48" s="38"/>
      <c r="AQ48" s="38"/>
      <c r="AR48" s="42"/>
      <c r="BE48" s="36"/>
    </row>
    <row r="49" s="2" customFormat="1" ht="15.15" customHeight="1">
      <c r="A49" s="36"/>
      <c r="B49" s="37"/>
      <c r="C49" s="30" t="s">
        <v>25</v>
      </c>
      <c r="D49" s="38"/>
      <c r="E49" s="38"/>
      <c r="F49" s="38"/>
      <c r="G49" s="38"/>
      <c r="H49" s="38"/>
      <c r="I49" s="38"/>
      <c r="J49" s="38"/>
      <c r="K49" s="38"/>
      <c r="L49" s="62" t="str">
        <f>IF(E11= "","",E11)</f>
        <v xml:space="preserve"> </v>
      </c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8"/>
      <c r="AI49" s="30" t="s">
        <v>31</v>
      </c>
      <c r="AJ49" s="38"/>
      <c r="AK49" s="38"/>
      <c r="AL49" s="38"/>
      <c r="AM49" s="71" t="str">
        <f>IF(E17="","",E17)</f>
        <v xml:space="preserve"> </v>
      </c>
      <c r="AN49" s="62"/>
      <c r="AO49" s="62"/>
      <c r="AP49" s="62"/>
      <c r="AQ49" s="38"/>
      <c r="AR49" s="42"/>
      <c r="AS49" s="72" t="s">
        <v>50</v>
      </c>
      <c r="AT49" s="73"/>
      <c r="AU49" s="74"/>
      <c r="AV49" s="74"/>
      <c r="AW49" s="74"/>
      <c r="AX49" s="74"/>
      <c r="AY49" s="74"/>
      <c r="AZ49" s="74"/>
      <c r="BA49" s="74"/>
      <c r="BB49" s="74"/>
      <c r="BC49" s="74"/>
      <c r="BD49" s="75"/>
      <c r="BE49" s="36"/>
    </row>
    <row r="50" s="2" customFormat="1" ht="15.15" customHeight="1">
      <c r="A50" s="36"/>
      <c r="B50" s="37"/>
      <c r="C50" s="30" t="s">
        <v>29</v>
      </c>
      <c r="D50" s="38"/>
      <c r="E50" s="38"/>
      <c r="F50" s="38"/>
      <c r="G50" s="38"/>
      <c r="H50" s="38"/>
      <c r="I50" s="38"/>
      <c r="J50" s="38"/>
      <c r="K50" s="38"/>
      <c r="L50" s="62" t="str">
        <f>IF(E14= "Vyplň údaj","",E14)</f>
        <v/>
      </c>
      <c r="M50" s="38"/>
      <c r="N50" s="38"/>
      <c r="O50" s="38"/>
      <c r="P50" s="38"/>
      <c r="Q50" s="38"/>
      <c r="R50" s="38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  <c r="AF50" s="38"/>
      <c r="AG50" s="38"/>
      <c r="AH50" s="38"/>
      <c r="AI50" s="30" t="s">
        <v>33</v>
      </c>
      <c r="AJ50" s="38"/>
      <c r="AK50" s="38"/>
      <c r="AL50" s="38"/>
      <c r="AM50" s="71" t="str">
        <f>IF(E20="","",E20)</f>
        <v xml:space="preserve"> </v>
      </c>
      <c r="AN50" s="62"/>
      <c r="AO50" s="62"/>
      <c r="AP50" s="62"/>
      <c r="AQ50" s="38"/>
      <c r="AR50" s="42"/>
      <c r="AS50" s="76"/>
      <c r="AT50" s="77"/>
      <c r="AU50" s="78"/>
      <c r="AV50" s="78"/>
      <c r="AW50" s="78"/>
      <c r="AX50" s="78"/>
      <c r="AY50" s="78"/>
      <c r="AZ50" s="78"/>
      <c r="BA50" s="78"/>
      <c r="BB50" s="78"/>
      <c r="BC50" s="78"/>
      <c r="BD50" s="79"/>
      <c r="BE50" s="36"/>
    </row>
    <row r="51" s="2" customFormat="1" ht="10.8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38"/>
      <c r="M51" s="38"/>
      <c r="N51" s="38"/>
      <c r="O51" s="38"/>
      <c r="P51" s="38"/>
      <c r="Q51" s="38"/>
      <c r="R51" s="38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  <c r="AF51" s="38"/>
      <c r="AG51" s="38"/>
      <c r="AH51" s="38"/>
      <c r="AI51" s="38"/>
      <c r="AJ51" s="38"/>
      <c r="AK51" s="38"/>
      <c r="AL51" s="38"/>
      <c r="AM51" s="38"/>
      <c r="AN51" s="38"/>
      <c r="AO51" s="38"/>
      <c r="AP51" s="38"/>
      <c r="AQ51" s="38"/>
      <c r="AR51" s="42"/>
      <c r="AS51" s="80"/>
      <c r="AT51" s="81"/>
      <c r="AU51" s="82"/>
      <c r="AV51" s="82"/>
      <c r="AW51" s="82"/>
      <c r="AX51" s="82"/>
      <c r="AY51" s="82"/>
      <c r="AZ51" s="82"/>
      <c r="BA51" s="82"/>
      <c r="BB51" s="82"/>
      <c r="BC51" s="82"/>
      <c r="BD51" s="83"/>
      <c r="BE51" s="36"/>
    </row>
    <row r="52" s="2" customFormat="1" ht="29.28" customHeight="1">
      <c r="A52" s="36"/>
      <c r="B52" s="37"/>
      <c r="C52" s="84" t="s">
        <v>51</v>
      </c>
      <c r="D52" s="85"/>
      <c r="E52" s="85"/>
      <c r="F52" s="85"/>
      <c r="G52" s="85"/>
      <c r="H52" s="86"/>
      <c r="I52" s="87" t="s">
        <v>52</v>
      </c>
      <c r="J52" s="85"/>
      <c r="K52" s="85"/>
      <c r="L52" s="85"/>
      <c r="M52" s="85"/>
      <c r="N52" s="85"/>
      <c r="O52" s="85"/>
      <c r="P52" s="85"/>
      <c r="Q52" s="85"/>
      <c r="R52" s="85"/>
      <c r="S52" s="85"/>
      <c r="T52" s="85"/>
      <c r="U52" s="85"/>
      <c r="V52" s="85"/>
      <c r="W52" s="85"/>
      <c r="X52" s="85"/>
      <c r="Y52" s="85"/>
      <c r="Z52" s="85"/>
      <c r="AA52" s="85"/>
      <c r="AB52" s="85"/>
      <c r="AC52" s="85"/>
      <c r="AD52" s="85"/>
      <c r="AE52" s="85"/>
      <c r="AF52" s="85"/>
      <c r="AG52" s="88" t="s">
        <v>53</v>
      </c>
      <c r="AH52" s="85"/>
      <c r="AI52" s="85"/>
      <c r="AJ52" s="85"/>
      <c r="AK52" s="85"/>
      <c r="AL52" s="85"/>
      <c r="AM52" s="85"/>
      <c r="AN52" s="87" t="s">
        <v>54</v>
      </c>
      <c r="AO52" s="85"/>
      <c r="AP52" s="85"/>
      <c r="AQ52" s="89" t="s">
        <v>55</v>
      </c>
      <c r="AR52" s="42"/>
      <c r="AS52" s="90" t="s">
        <v>56</v>
      </c>
      <c r="AT52" s="91" t="s">
        <v>57</v>
      </c>
      <c r="AU52" s="91" t="s">
        <v>58</v>
      </c>
      <c r="AV52" s="91" t="s">
        <v>59</v>
      </c>
      <c r="AW52" s="91" t="s">
        <v>60</v>
      </c>
      <c r="AX52" s="91" t="s">
        <v>61</v>
      </c>
      <c r="AY52" s="91" t="s">
        <v>62</v>
      </c>
      <c r="AZ52" s="91" t="s">
        <v>63</v>
      </c>
      <c r="BA52" s="91" t="s">
        <v>64</v>
      </c>
      <c r="BB52" s="91" t="s">
        <v>65</v>
      </c>
      <c r="BC52" s="91" t="s">
        <v>66</v>
      </c>
      <c r="BD52" s="92" t="s">
        <v>67</v>
      </c>
      <c r="BE52" s="36"/>
    </row>
    <row r="53" s="2" customFormat="1" ht="10.8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  <c r="AF53" s="38"/>
      <c r="AG53" s="38"/>
      <c r="AH53" s="38"/>
      <c r="AI53" s="38"/>
      <c r="AJ53" s="38"/>
      <c r="AK53" s="38"/>
      <c r="AL53" s="38"/>
      <c r="AM53" s="38"/>
      <c r="AN53" s="38"/>
      <c r="AO53" s="38"/>
      <c r="AP53" s="38"/>
      <c r="AQ53" s="38"/>
      <c r="AR53" s="42"/>
      <c r="AS53" s="93"/>
      <c r="AT53" s="94"/>
      <c r="AU53" s="94"/>
      <c r="AV53" s="94"/>
      <c r="AW53" s="94"/>
      <c r="AX53" s="94"/>
      <c r="AY53" s="94"/>
      <c r="AZ53" s="94"/>
      <c r="BA53" s="94"/>
      <c r="BB53" s="94"/>
      <c r="BC53" s="94"/>
      <c r="BD53" s="95"/>
      <c r="BE53" s="36"/>
    </row>
    <row r="54" s="6" customFormat="1" ht="32.4" customHeight="1">
      <c r="A54" s="6"/>
      <c r="B54" s="96"/>
      <c r="C54" s="97" t="s">
        <v>68</v>
      </c>
      <c r="D54" s="98"/>
      <c r="E54" s="98"/>
      <c r="F54" s="98"/>
      <c r="G54" s="98"/>
      <c r="H54" s="98"/>
      <c r="I54" s="98"/>
      <c r="J54" s="98"/>
      <c r="K54" s="98"/>
      <c r="L54" s="98"/>
      <c r="M54" s="98"/>
      <c r="N54" s="98"/>
      <c r="O54" s="98"/>
      <c r="P54" s="98"/>
      <c r="Q54" s="98"/>
      <c r="R54" s="98"/>
      <c r="S54" s="98"/>
      <c r="T54" s="98"/>
      <c r="U54" s="98"/>
      <c r="V54" s="98"/>
      <c r="W54" s="98"/>
      <c r="X54" s="98"/>
      <c r="Y54" s="98"/>
      <c r="Z54" s="98"/>
      <c r="AA54" s="98"/>
      <c r="AB54" s="98"/>
      <c r="AC54" s="98"/>
      <c r="AD54" s="98"/>
      <c r="AE54" s="98"/>
      <c r="AF54" s="98"/>
      <c r="AG54" s="99">
        <f>ROUND(SUM(AG55:AG56),2)</f>
        <v>0</v>
      </c>
      <c r="AH54" s="99"/>
      <c r="AI54" s="99"/>
      <c r="AJ54" s="99"/>
      <c r="AK54" s="99"/>
      <c r="AL54" s="99"/>
      <c r="AM54" s="99"/>
      <c r="AN54" s="100">
        <f>SUM(AG54,AT54)</f>
        <v>0</v>
      </c>
      <c r="AO54" s="100"/>
      <c r="AP54" s="100"/>
      <c r="AQ54" s="101" t="s">
        <v>19</v>
      </c>
      <c r="AR54" s="102"/>
      <c r="AS54" s="103">
        <f>ROUND(SUM(AS55:AS56),2)</f>
        <v>0</v>
      </c>
      <c r="AT54" s="104">
        <f>ROUND(SUM(AV54:AW54),2)</f>
        <v>0</v>
      </c>
      <c r="AU54" s="105">
        <f>ROUND(SUM(AU55:AU56),5)</f>
        <v>0</v>
      </c>
      <c r="AV54" s="104">
        <f>ROUND(AZ54*L29,2)</f>
        <v>0</v>
      </c>
      <c r="AW54" s="104">
        <f>ROUND(BA54*L30,2)</f>
        <v>0</v>
      </c>
      <c r="AX54" s="104">
        <f>ROUND(BB54*L29,2)</f>
        <v>0</v>
      </c>
      <c r="AY54" s="104">
        <f>ROUND(BC54*L30,2)</f>
        <v>0</v>
      </c>
      <c r="AZ54" s="104">
        <f>ROUND(SUM(AZ55:AZ56),2)</f>
        <v>0</v>
      </c>
      <c r="BA54" s="104">
        <f>ROUND(SUM(BA55:BA56),2)</f>
        <v>0</v>
      </c>
      <c r="BB54" s="104">
        <f>ROUND(SUM(BB55:BB56),2)</f>
        <v>0</v>
      </c>
      <c r="BC54" s="104">
        <f>ROUND(SUM(BC55:BC56),2)</f>
        <v>0</v>
      </c>
      <c r="BD54" s="106">
        <f>ROUND(SUM(BD55:BD56),2)</f>
        <v>0</v>
      </c>
      <c r="BE54" s="6"/>
      <c r="BS54" s="107" t="s">
        <v>69</v>
      </c>
      <c r="BT54" s="107" t="s">
        <v>70</v>
      </c>
      <c r="BU54" s="108" t="s">
        <v>71</v>
      </c>
      <c r="BV54" s="107" t="s">
        <v>72</v>
      </c>
      <c r="BW54" s="107" t="s">
        <v>5</v>
      </c>
      <c r="BX54" s="107" t="s">
        <v>73</v>
      </c>
      <c r="CL54" s="107" t="s">
        <v>19</v>
      </c>
    </row>
    <row r="55" s="7" customFormat="1" ht="16.5" customHeight="1">
      <c r="A55" s="109" t="s">
        <v>74</v>
      </c>
      <c r="B55" s="110"/>
      <c r="C55" s="111"/>
      <c r="D55" s="112" t="s">
        <v>75</v>
      </c>
      <c r="E55" s="112"/>
      <c r="F55" s="112"/>
      <c r="G55" s="112"/>
      <c r="H55" s="112"/>
      <c r="I55" s="113"/>
      <c r="J55" s="112" t="s">
        <v>76</v>
      </c>
      <c r="K55" s="112"/>
      <c r="L55" s="112"/>
      <c r="M55" s="112"/>
      <c r="N55" s="112"/>
      <c r="O55" s="112"/>
      <c r="P55" s="112"/>
      <c r="Q55" s="112"/>
      <c r="R55" s="112"/>
      <c r="S55" s="112"/>
      <c r="T55" s="112"/>
      <c r="U55" s="112"/>
      <c r="V55" s="112"/>
      <c r="W55" s="112"/>
      <c r="X55" s="112"/>
      <c r="Y55" s="112"/>
      <c r="Z55" s="112"/>
      <c r="AA55" s="112"/>
      <c r="AB55" s="112"/>
      <c r="AC55" s="112"/>
      <c r="AD55" s="112"/>
      <c r="AE55" s="112"/>
      <c r="AF55" s="112"/>
      <c r="AG55" s="114">
        <f>'nab1 - Nábytek RD1'!J30</f>
        <v>0</v>
      </c>
      <c r="AH55" s="113"/>
      <c r="AI55" s="113"/>
      <c r="AJ55" s="113"/>
      <c r="AK55" s="113"/>
      <c r="AL55" s="113"/>
      <c r="AM55" s="113"/>
      <c r="AN55" s="114">
        <f>SUM(AG55,AT55)</f>
        <v>0</v>
      </c>
      <c r="AO55" s="113"/>
      <c r="AP55" s="113"/>
      <c r="AQ55" s="115" t="s">
        <v>77</v>
      </c>
      <c r="AR55" s="116"/>
      <c r="AS55" s="117">
        <v>0</v>
      </c>
      <c r="AT55" s="118">
        <f>ROUND(SUM(AV55:AW55),2)</f>
        <v>0</v>
      </c>
      <c r="AU55" s="119">
        <f>'nab1 - Nábytek RD1'!P81</f>
        <v>0</v>
      </c>
      <c r="AV55" s="118">
        <f>'nab1 - Nábytek RD1'!J33</f>
        <v>0</v>
      </c>
      <c r="AW55" s="118">
        <f>'nab1 - Nábytek RD1'!J34</f>
        <v>0</v>
      </c>
      <c r="AX55" s="118">
        <f>'nab1 - Nábytek RD1'!J35</f>
        <v>0</v>
      </c>
      <c r="AY55" s="118">
        <f>'nab1 - Nábytek RD1'!J36</f>
        <v>0</v>
      </c>
      <c r="AZ55" s="118">
        <f>'nab1 - Nábytek RD1'!F33</f>
        <v>0</v>
      </c>
      <c r="BA55" s="118">
        <f>'nab1 - Nábytek RD1'!F34</f>
        <v>0</v>
      </c>
      <c r="BB55" s="118">
        <f>'nab1 - Nábytek RD1'!F35</f>
        <v>0</v>
      </c>
      <c r="BC55" s="118">
        <f>'nab1 - Nábytek RD1'!F36</f>
        <v>0</v>
      </c>
      <c r="BD55" s="120">
        <f>'nab1 - Nábytek RD1'!F37</f>
        <v>0</v>
      </c>
      <c r="BE55" s="7"/>
      <c r="BT55" s="121" t="s">
        <v>78</v>
      </c>
      <c r="BV55" s="121" t="s">
        <v>72</v>
      </c>
      <c r="BW55" s="121" t="s">
        <v>79</v>
      </c>
      <c r="BX55" s="121" t="s">
        <v>5</v>
      </c>
      <c r="CL55" s="121" t="s">
        <v>19</v>
      </c>
      <c r="CM55" s="121" t="s">
        <v>80</v>
      </c>
    </row>
    <row r="56" s="7" customFormat="1" ht="16.5" customHeight="1">
      <c r="A56" s="109" t="s">
        <v>74</v>
      </c>
      <c r="B56" s="110"/>
      <c r="C56" s="111"/>
      <c r="D56" s="112" t="s">
        <v>81</v>
      </c>
      <c r="E56" s="112"/>
      <c r="F56" s="112"/>
      <c r="G56" s="112"/>
      <c r="H56" s="112"/>
      <c r="I56" s="113"/>
      <c r="J56" s="112" t="s">
        <v>82</v>
      </c>
      <c r="K56" s="112"/>
      <c r="L56" s="112"/>
      <c r="M56" s="112"/>
      <c r="N56" s="112"/>
      <c r="O56" s="112"/>
      <c r="P56" s="112"/>
      <c r="Q56" s="112"/>
      <c r="R56" s="112"/>
      <c r="S56" s="112"/>
      <c r="T56" s="112"/>
      <c r="U56" s="112"/>
      <c r="V56" s="112"/>
      <c r="W56" s="112"/>
      <c r="X56" s="112"/>
      <c r="Y56" s="112"/>
      <c r="Z56" s="112"/>
      <c r="AA56" s="112"/>
      <c r="AB56" s="112"/>
      <c r="AC56" s="112"/>
      <c r="AD56" s="112"/>
      <c r="AE56" s="112"/>
      <c r="AF56" s="112"/>
      <c r="AG56" s="114">
        <f>'nab2 - Nábytek RD2'!J30</f>
        <v>0</v>
      </c>
      <c r="AH56" s="113"/>
      <c r="AI56" s="113"/>
      <c r="AJ56" s="113"/>
      <c r="AK56" s="113"/>
      <c r="AL56" s="113"/>
      <c r="AM56" s="113"/>
      <c r="AN56" s="114">
        <f>SUM(AG56,AT56)</f>
        <v>0</v>
      </c>
      <c r="AO56" s="113"/>
      <c r="AP56" s="113"/>
      <c r="AQ56" s="115" t="s">
        <v>77</v>
      </c>
      <c r="AR56" s="116"/>
      <c r="AS56" s="122">
        <v>0</v>
      </c>
      <c r="AT56" s="123">
        <f>ROUND(SUM(AV56:AW56),2)</f>
        <v>0</v>
      </c>
      <c r="AU56" s="124">
        <f>'nab2 - Nábytek RD2'!P81</f>
        <v>0</v>
      </c>
      <c r="AV56" s="123">
        <f>'nab2 - Nábytek RD2'!J33</f>
        <v>0</v>
      </c>
      <c r="AW56" s="123">
        <f>'nab2 - Nábytek RD2'!J34</f>
        <v>0</v>
      </c>
      <c r="AX56" s="123">
        <f>'nab2 - Nábytek RD2'!J35</f>
        <v>0</v>
      </c>
      <c r="AY56" s="123">
        <f>'nab2 - Nábytek RD2'!J36</f>
        <v>0</v>
      </c>
      <c r="AZ56" s="123">
        <f>'nab2 - Nábytek RD2'!F33</f>
        <v>0</v>
      </c>
      <c r="BA56" s="123">
        <f>'nab2 - Nábytek RD2'!F34</f>
        <v>0</v>
      </c>
      <c r="BB56" s="123">
        <f>'nab2 - Nábytek RD2'!F35</f>
        <v>0</v>
      </c>
      <c r="BC56" s="123">
        <f>'nab2 - Nábytek RD2'!F36</f>
        <v>0</v>
      </c>
      <c r="BD56" s="125">
        <f>'nab2 - Nábytek RD2'!F37</f>
        <v>0</v>
      </c>
      <c r="BE56" s="7"/>
      <c r="BT56" s="121" t="s">
        <v>78</v>
      </c>
      <c r="BV56" s="121" t="s">
        <v>72</v>
      </c>
      <c r="BW56" s="121" t="s">
        <v>83</v>
      </c>
      <c r="BX56" s="121" t="s">
        <v>5</v>
      </c>
      <c r="CL56" s="121" t="s">
        <v>19</v>
      </c>
      <c r="CM56" s="121" t="s">
        <v>80</v>
      </c>
    </row>
    <row r="57" s="2" customFormat="1" ht="30" customHeight="1">
      <c r="A57" s="36"/>
      <c r="B57" s="37"/>
      <c r="C57" s="38"/>
      <c r="D57" s="38"/>
      <c r="E57" s="38"/>
      <c r="F57" s="38"/>
      <c r="G57" s="38"/>
      <c r="H57" s="38"/>
      <c r="I57" s="38"/>
      <c r="J57" s="38"/>
      <c r="K57" s="38"/>
      <c r="L57" s="38"/>
      <c r="M57" s="38"/>
      <c r="N57" s="38"/>
      <c r="O57" s="38"/>
      <c r="P57" s="38"/>
      <c r="Q57" s="38"/>
      <c r="R57" s="38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  <c r="AF57" s="38"/>
      <c r="AG57" s="38"/>
      <c r="AH57" s="38"/>
      <c r="AI57" s="38"/>
      <c r="AJ57" s="38"/>
      <c r="AK57" s="38"/>
      <c r="AL57" s="38"/>
      <c r="AM57" s="38"/>
      <c r="AN57" s="38"/>
      <c r="AO57" s="38"/>
      <c r="AP57" s="38"/>
      <c r="AQ57" s="38"/>
      <c r="AR57" s="42"/>
      <c r="AS57" s="36"/>
      <c r="AT57" s="36"/>
      <c r="AU57" s="36"/>
      <c r="AV57" s="36"/>
      <c r="AW57" s="36"/>
      <c r="AX57" s="36"/>
      <c r="AY57" s="36"/>
      <c r="AZ57" s="36"/>
      <c r="BA57" s="36"/>
      <c r="BB57" s="36"/>
      <c r="BC57" s="36"/>
      <c r="BD57" s="36"/>
      <c r="BE57" s="36"/>
    </row>
    <row r="58" s="2" customFormat="1" ht="6.96" customHeight="1">
      <c r="A58" s="36"/>
      <c r="B58" s="57"/>
      <c r="C58" s="58"/>
      <c r="D58" s="58"/>
      <c r="E58" s="58"/>
      <c r="F58" s="58"/>
      <c r="G58" s="58"/>
      <c r="H58" s="58"/>
      <c r="I58" s="58"/>
      <c r="J58" s="58"/>
      <c r="K58" s="58"/>
      <c r="L58" s="58"/>
      <c r="M58" s="58"/>
      <c r="N58" s="58"/>
      <c r="O58" s="58"/>
      <c r="P58" s="58"/>
      <c r="Q58" s="58"/>
      <c r="R58" s="58"/>
      <c r="S58" s="58"/>
      <c r="T58" s="58"/>
      <c r="U58" s="58"/>
      <c r="V58" s="58"/>
      <c r="W58" s="58"/>
      <c r="X58" s="58"/>
      <c r="Y58" s="58"/>
      <c r="Z58" s="58"/>
      <c r="AA58" s="58"/>
      <c r="AB58" s="58"/>
      <c r="AC58" s="58"/>
      <c r="AD58" s="58"/>
      <c r="AE58" s="58"/>
      <c r="AF58" s="58"/>
      <c r="AG58" s="58"/>
      <c r="AH58" s="58"/>
      <c r="AI58" s="58"/>
      <c r="AJ58" s="58"/>
      <c r="AK58" s="58"/>
      <c r="AL58" s="58"/>
      <c r="AM58" s="58"/>
      <c r="AN58" s="58"/>
      <c r="AO58" s="58"/>
      <c r="AP58" s="58"/>
      <c r="AQ58" s="58"/>
      <c r="AR58" s="42"/>
      <c r="AS58" s="36"/>
      <c r="AT58" s="36"/>
      <c r="AU58" s="36"/>
      <c r="AV58" s="36"/>
      <c r="AW58" s="36"/>
      <c r="AX58" s="36"/>
      <c r="AY58" s="36"/>
      <c r="AZ58" s="36"/>
      <c r="BA58" s="36"/>
      <c r="BB58" s="36"/>
      <c r="BC58" s="36"/>
      <c r="BD58" s="36"/>
      <c r="BE58" s="36"/>
    </row>
  </sheetData>
  <sheetProtection sheet="1" formatColumns="0" formatRows="0" objects="1" scenarios="1" spinCount="100000" saltValue="PVrpgKOcH7MZ+3R0kp/qXmPW62HlVjWoAbrD8nl4C8fDgTBB0CyrlPRo0RRRfl66ZWtcxnj/k6HPFp/M7QFssQ==" hashValue="FOgwQDHeLKnPnGfEcWxvp09lJN/EroK0FY3s8nq8s4JiIS2vDeYw9ihTfMyo9kNLrETfwm/do9ua7WcyaSmUsg==" algorithmName="SHA-512" password="CC35"/>
  <mergeCells count="46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G54:AM54"/>
    <mergeCell ref="AN54:AP54"/>
    <mergeCell ref="AR2:BE2"/>
  </mergeCells>
  <hyperlinks>
    <hyperlink ref="A55" location="'nab1 - Nábytek RD1'!C2" display="/"/>
    <hyperlink ref="A56" location="'nab2 - Nábytek RD2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79</v>
      </c>
    </row>
    <row r="3" s="1" customFormat="1" ht="6.96" customHeight="1">
      <c r="B3" s="126"/>
      <c r="C3" s="127"/>
      <c r="D3" s="127"/>
      <c r="E3" s="127"/>
      <c r="F3" s="127"/>
      <c r="G3" s="127"/>
      <c r="H3" s="127"/>
      <c r="I3" s="127"/>
      <c r="J3" s="127"/>
      <c r="K3" s="127"/>
      <c r="L3" s="18"/>
      <c r="AT3" s="15" t="s">
        <v>80</v>
      </c>
    </row>
    <row r="4" s="1" customFormat="1" ht="24.96" customHeight="1">
      <c r="B4" s="18"/>
      <c r="D4" s="128" t="s">
        <v>84</v>
      </c>
      <c r="L4" s="18"/>
      <c r="M4" s="129" t="s">
        <v>10</v>
      </c>
      <c r="AT4" s="15" t="s">
        <v>4</v>
      </c>
    </row>
    <row r="5" s="1" customFormat="1" ht="6.96" customHeight="1">
      <c r="B5" s="18"/>
      <c r="L5" s="18"/>
    </row>
    <row r="6" s="1" customFormat="1" ht="12" customHeight="1">
      <c r="B6" s="18"/>
      <c r="D6" s="130" t="s">
        <v>16</v>
      </c>
      <c r="L6" s="18"/>
    </row>
    <row r="7" s="1" customFormat="1" ht="16.5" customHeight="1">
      <c r="B7" s="18"/>
      <c r="E7" s="131" t="str">
        <f>'Rekapitulace stavby'!K6</f>
        <v>Transformace USP pro mládež Kvasiny, Výstavba v lokalitě Častolovice</v>
      </c>
      <c r="F7" s="130"/>
      <c r="G7" s="130"/>
      <c r="H7" s="130"/>
      <c r="L7" s="18"/>
    </row>
    <row r="8" s="2" customFormat="1" ht="12" customHeight="1">
      <c r="A8" s="36"/>
      <c r="B8" s="42"/>
      <c r="C8" s="36"/>
      <c r="D8" s="130" t="s">
        <v>85</v>
      </c>
      <c r="E8" s="36"/>
      <c r="F8" s="36"/>
      <c r="G8" s="36"/>
      <c r="H8" s="36"/>
      <c r="I8" s="36"/>
      <c r="J8" s="36"/>
      <c r="K8" s="36"/>
      <c r="L8" s="132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6.5" customHeight="1">
      <c r="A9" s="36"/>
      <c r="B9" s="42"/>
      <c r="C9" s="36"/>
      <c r="D9" s="36"/>
      <c r="E9" s="133" t="s">
        <v>86</v>
      </c>
      <c r="F9" s="36"/>
      <c r="G9" s="36"/>
      <c r="H9" s="36"/>
      <c r="I9" s="36"/>
      <c r="J9" s="36"/>
      <c r="K9" s="36"/>
      <c r="L9" s="132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42"/>
      <c r="C10" s="36"/>
      <c r="D10" s="36"/>
      <c r="E10" s="36"/>
      <c r="F10" s="36"/>
      <c r="G10" s="36"/>
      <c r="H10" s="36"/>
      <c r="I10" s="36"/>
      <c r="J10" s="36"/>
      <c r="K10" s="36"/>
      <c r="L10" s="132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42"/>
      <c r="C11" s="36"/>
      <c r="D11" s="130" t="s">
        <v>18</v>
      </c>
      <c r="E11" s="36"/>
      <c r="F11" s="134" t="s">
        <v>19</v>
      </c>
      <c r="G11" s="36"/>
      <c r="H11" s="36"/>
      <c r="I11" s="130" t="s">
        <v>20</v>
      </c>
      <c r="J11" s="134" t="s">
        <v>19</v>
      </c>
      <c r="K11" s="36"/>
      <c r="L11" s="132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42"/>
      <c r="C12" s="36"/>
      <c r="D12" s="130" t="s">
        <v>21</v>
      </c>
      <c r="E12" s="36"/>
      <c r="F12" s="134" t="s">
        <v>22</v>
      </c>
      <c r="G12" s="36"/>
      <c r="H12" s="36"/>
      <c r="I12" s="130" t="s">
        <v>23</v>
      </c>
      <c r="J12" s="135" t="str">
        <f>'Rekapitulace stavby'!AN8</f>
        <v>30. 10. 2020</v>
      </c>
      <c r="K12" s="36"/>
      <c r="L12" s="132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0.8" customHeight="1">
      <c r="A13" s="36"/>
      <c r="B13" s="42"/>
      <c r="C13" s="36"/>
      <c r="D13" s="36"/>
      <c r="E13" s="36"/>
      <c r="F13" s="36"/>
      <c r="G13" s="36"/>
      <c r="H13" s="36"/>
      <c r="I13" s="36"/>
      <c r="J13" s="36"/>
      <c r="K13" s="36"/>
      <c r="L13" s="132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30" t="s">
        <v>25</v>
      </c>
      <c r="E14" s="36"/>
      <c r="F14" s="36"/>
      <c r="G14" s="36"/>
      <c r="H14" s="36"/>
      <c r="I14" s="130" t="s">
        <v>26</v>
      </c>
      <c r="J14" s="134" t="s">
        <v>19</v>
      </c>
      <c r="K14" s="36"/>
      <c r="L14" s="132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42"/>
      <c r="C15" s="36"/>
      <c r="D15" s="36"/>
      <c r="E15" s="134" t="s">
        <v>27</v>
      </c>
      <c r="F15" s="36"/>
      <c r="G15" s="36"/>
      <c r="H15" s="36"/>
      <c r="I15" s="130" t="s">
        <v>28</v>
      </c>
      <c r="J15" s="134" t="s">
        <v>19</v>
      </c>
      <c r="K15" s="36"/>
      <c r="L15" s="132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42"/>
      <c r="C16" s="36"/>
      <c r="D16" s="36"/>
      <c r="E16" s="36"/>
      <c r="F16" s="36"/>
      <c r="G16" s="36"/>
      <c r="H16" s="36"/>
      <c r="I16" s="36"/>
      <c r="J16" s="36"/>
      <c r="K16" s="36"/>
      <c r="L16" s="132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42"/>
      <c r="C17" s="36"/>
      <c r="D17" s="130" t="s">
        <v>29</v>
      </c>
      <c r="E17" s="36"/>
      <c r="F17" s="36"/>
      <c r="G17" s="36"/>
      <c r="H17" s="36"/>
      <c r="I17" s="130" t="s">
        <v>26</v>
      </c>
      <c r="J17" s="31" t="str">
        <f>'Rekapitulace stavby'!AN13</f>
        <v>Vyplň údaj</v>
      </c>
      <c r="K17" s="36"/>
      <c r="L17" s="132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42"/>
      <c r="C18" s="36"/>
      <c r="D18" s="36"/>
      <c r="E18" s="31" t="str">
        <f>'Rekapitulace stavby'!E14</f>
        <v>Vyplň údaj</v>
      </c>
      <c r="F18" s="134"/>
      <c r="G18" s="134"/>
      <c r="H18" s="134"/>
      <c r="I18" s="130" t="s">
        <v>28</v>
      </c>
      <c r="J18" s="31" t="str">
        <f>'Rekapitulace stavby'!AN14</f>
        <v>Vyplň údaj</v>
      </c>
      <c r="K18" s="36"/>
      <c r="L18" s="132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42"/>
      <c r="C19" s="36"/>
      <c r="D19" s="36"/>
      <c r="E19" s="36"/>
      <c r="F19" s="36"/>
      <c r="G19" s="36"/>
      <c r="H19" s="36"/>
      <c r="I19" s="36"/>
      <c r="J19" s="36"/>
      <c r="K19" s="36"/>
      <c r="L19" s="132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42"/>
      <c r="C20" s="36"/>
      <c r="D20" s="130" t="s">
        <v>31</v>
      </c>
      <c r="E20" s="36"/>
      <c r="F20" s="36"/>
      <c r="G20" s="36"/>
      <c r="H20" s="36"/>
      <c r="I20" s="130" t="s">
        <v>26</v>
      </c>
      <c r="J20" s="134" t="s">
        <v>19</v>
      </c>
      <c r="K20" s="36"/>
      <c r="L20" s="132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42"/>
      <c r="C21" s="36"/>
      <c r="D21" s="36"/>
      <c r="E21" s="134" t="s">
        <v>27</v>
      </c>
      <c r="F21" s="36"/>
      <c r="G21" s="36"/>
      <c r="H21" s="36"/>
      <c r="I21" s="130" t="s">
        <v>28</v>
      </c>
      <c r="J21" s="134" t="s">
        <v>19</v>
      </c>
      <c r="K21" s="36"/>
      <c r="L21" s="132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42"/>
      <c r="C22" s="36"/>
      <c r="D22" s="36"/>
      <c r="E22" s="36"/>
      <c r="F22" s="36"/>
      <c r="G22" s="36"/>
      <c r="H22" s="36"/>
      <c r="I22" s="36"/>
      <c r="J22" s="36"/>
      <c r="K22" s="36"/>
      <c r="L22" s="132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42"/>
      <c r="C23" s="36"/>
      <c r="D23" s="130" t="s">
        <v>33</v>
      </c>
      <c r="E23" s="36"/>
      <c r="F23" s="36"/>
      <c r="G23" s="36"/>
      <c r="H23" s="36"/>
      <c r="I23" s="130" t="s">
        <v>26</v>
      </c>
      <c r="J23" s="134" t="str">
        <f>IF('Rekapitulace stavby'!AN19="","",'Rekapitulace stavby'!AN19)</f>
        <v/>
      </c>
      <c r="K23" s="36"/>
      <c r="L23" s="132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42"/>
      <c r="C24" s="36"/>
      <c r="D24" s="36"/>
      <c r="E24" s="134" t="str">
        <f>IF('Rekapitulace stavby'!E20="","",'Rekapitulace stavby'!E20)</f>
        <v xml:space="preserve"> </v>
      </c>
      <c r="F24" s="36"/>
      <c r="G24" s="36"/>
      <c r="H24" s="36"/>
      <c r="I24" s="130" t="s">
        <v>28</v>
      </c>
      <c r="J24" s="134" t="str">
        <f>IF('Rekapitulace stavby'!AN20="","",'Rekapitulace stavby'!AN20)</f>
        <v/>
      </c>
      <c r="K24" s="36"/>
      <c r="L24" s="132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42"/>
      <c r="C25" s="36"/>
      <c r="D25" s="36"/>
      <c r="E25" s="36"/>
      <c r="F25" s="36"/>
      <c r="G25" s="36"/>
      <c r="H25" s="36"/>
      <c r="I25" s="36"/>
      <c r="J25" s="36"/>
      <c r="K25" s="36"/>
      <c r="L25" s="132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42"/>
      <c r="C26" s="36"/>
      <c r="D26" s="130" t="s">
        <v>34</v>
      </c>
      <c r="E26" s="36"/>
      <c r="F26" s="36"/>
      <c r="G26" s="36"/>
      <c r="H26" s="36"/>
      <c r="I26" s="36"/>
      <c r="J26" s="36"/>
      <c r="K26" s="36"/>
      <c r="L26" s="132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16.5" customHeight="1">
      <c r="A27" s="136"/>
      <c r="B27" s="137"/>
      <c r="C27" s="136"/>
      <c r="D27" s="136"/>
      <c r="E27" s="138" t="s">
        <v>35</v>
      </c>
      <c r="F27" s="138"/>
      <c r="G27" s="138"/>
      <c r="H27" s="138"/>
      <c r="I27" s="136"/>
      <c r="J27" s="136"/>
      <c r="K27" s="136"/>
      <c r="L27" s="139"/>
      <c r="S27" s="136"/>
      <c r="T27" s="136"/>
      <c r="U27" s="136"/>
      <c r="V27" s="136"/>
      <c r="W27" s="136"/>
      <c r="X27" s="136"/>
      <c r="Y27" s="136"/>
      <c r="Z27" s="136"/>
      <c r="AA27" s="136"/>
      <c r="AB27" s="136"/>
      <c r="AC27" s="136"/>
      <c r="AD27" s="136"/>
      <c r="AE27" s="136"/>
    </row>
    <row r="28" s="2" customFormat="1" ht="6.96" customHeight="1">
      <c r="A28" s="36"/>
      <c r="B28" s="42"/>
      <c r="C28" s="36"/>
      <c r="D28" s="36"/>
      <c r="E28" s="36"/>
      <c r="F28" s="36"/>
      <c r="G28" s="36"/>
      <c r="H28" s="36"/>
      <c r="I28" s="36"/>
      <c r="J28" s="36"/>
      <c r="K28" s="36"/>
      <c r="L28" s="132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42"/>
      <c r="C29" s="36"/>
      <c r="D29" s="140"/>
      <c r="E29" s="140"/>
      <c r="F29" s="140"/>
      <c r="G29" s="140"/>
      <c r="H29" s="140"/>
      <c r="I29" s="140"/>
      <c r="J29" s="140"/>
      <c r="K29" s="140"/>
      <c r="L29" s="132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25.44" customHeight="1">
      <c r="A30" s="36"/>
      <c r="B30" s="42"/>
      <c r="C30" s="36"/>
      <c r="D30" s="141" t="s">
        <v>36</v>
      </c>
      <c r="E30" s="36"/>
      <c r="F30" s="36"/>
      <c r="G30" s="36"/>
      <c r="H30" s="36"/>
      <c r="I30" s="36"/>
      <c r="J30" s="142">
        <f>ROUND(J81, 2)</f>
        <v>0</v>
      </c>
      <c r="K30" s="36"/>
      <c r="L30" s="132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40"/>
      <c r="E31" s="140"/>
      <c r="F31" s="140"/>
      <c r="G31" s="140"/>
      <c r="H31" s="140"/>
      <c r="I31" s="140"/>
      <c r="J31" s="140"/>
      <c r="K31" s="140"/>
      <c r="L31" s="132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42"/>
      <c r="C32" s="36"/>
      <c r="D32" s="36"/>
      <c r="E32" s="36"/>
      <c r="F32" s="143" t="s">
        <v>38</v>
      </c>
      <c r="G32" s="36"/>
      <c r="H32" s="36"/>
      <c r="I32" s="143" t="s">
        <v>37</v>
      </c>
      <c r="J32" s="143" t="s">
        <v>39</v>
      </c>
      <c r="K32" s="36"/>
      <c r="L32" s="132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14.4" customHeight="1">
      <c r="A33" s="36"/>
      <c r="B33" s="42"/>
      <c r="C33" s="36"/>
      <c r="D33" s="144" t="s">
        <v>40</v>
      </c>
      <c r="E33" s="130" t="s">
        <v>41</v>
      </c>
      <c r="F33" s="145">
        <f>ROUND((SUM(BE81:BE133)),  2)</f>
        <v>0</v>
      </c>
      <c r="G33" s="36"/>
      <c r="H33" s="36"/>
      <c r="I33" s="146">
        <v>0.20999999999999999</v>
      </c>
      <c r="J33" s="145">
        <f>ROUND(((SUM(BE81:BE133))*I33),  2)</f>
        <v>0</v>
      </c>
      <c r="K33" s="36"/>
      <c r="L33" s="132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130" t="s">
        <v>42</v>
      </c>
      <c r="F34" s="145">
        <f>ROUND((SUM(BF81:BF133)),  2)</f>
        <v>0</v>
      </c>
      <c r="G34" s="36"/>
      <c r="H34" s="36"/>
      <c r="I34" s="146">
        <v>0.14999999999999999</v>
      </c>
      <c r="J34" s="145">
        <f>ROUND(((SUM(BF81:BF133))*I34),  2)</f>
        <v>0</v>
      </c>
      <c r="K34" s="36"/>
      <c r="L34" s="132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42"/>
      <c r="C35" s="36"/>
      <c r="D35" s="36"/>
      <c r="E35" s="130" t="s">
        <v>43</v>
      </c>
      <c r="F35" s="145">
        <f>ROUND((SUM(BG81:BG133)),  2)</f>
        <v>0</v>
      </c>
      <c r="G35" s="36"/>
      <c r="H35" s="36"/>
      <c r="I35" s="146">
        <v>0.20999999999999999</v>
      </c>
      <c r="J35" s="145">
        <f>0</f>
        <v>0</v>
      </c>
      <c r="K35" s="36"/>
      <c r="L35" s="132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42"/>
      <c r="C36" s="36"/>
      <c r="D36" s="36"/>
      <c r="E36" s="130" t="s">
        <v>44</v>
      </c>
      <c r="F36" s="145">
        <f>ROUND((SUM(BH81:BH133)),  2)</f>
        <v>0</v>
      </c>
      <c r="G36" s="36"/>
      <c r="H36" s="36"/>
      <c r="I36" s="146">
        <v>0.14999999999999999</v>
      </c>
      <c r="J36" s="145">
        <f>0</f>
        <v>0</v>
      </c>
      <c r="K36" s="36"/>
      <c r="L36" s="132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30" t="s">
        <v>45</v>
      </c>
      <c r="F37" s="145">
        <f>ROUND((SUM(BI81:BI133)),  2)</f>
        <v>0</v>
      </c>
      <c r="G37" s="36"/>
      <c r="H37" s="36"/>
      <c r="I37" s="146">
        <v>0</v>
      </c>
      <c r="J37" s="145">
        <f>0</f>
        <v>0</v>
      </c>
      <c r="K37" s="36"/>
      <c r="L37" s="132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6.96" customHeight="1">
      <c r="A38" s="36"/>
      <c r="B38" s="42"/>
      <c r="C38" s="36"/>
      <c r="D38" s="36"/>
      <c r="E38" s="36"/>
      <c r="F38" s="36"/>
      <c r="G38" s="36"/>
      <c r="H38" s="36"/>
      <c r="I38" s="36"/>
      <c r="J38" s="36"/>
      <c r="K38" s="36"/>
      <c r="L38" s="132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2" customFormat="1" ht="25.44" customHeight="1">
      <c r="A39" s="36"/>
      <c r="B39" s="42"/>
      <c r="C39" s="147"/>
      <c r="D39" s="148" t="s">
        <v>46</v>
      </c>
      <c r="E39" s="149"/>
      <c r="F39" s="149"/>
      <c r="G39" s="150" t="s">
        <v>47</v>
      </c>
      <c r="H39" s="151" t="s">
        <v>48</v>
      </c>
      <c r="I39" s="149"/>
      <c r="J39" s="152">
        <f>SUM(J30:J37)</f>
        <v>0</v>
      </c>
      <c r="K39" s="153"/>
      <c r="L39" s="132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14.4" customHeight="1">
      <c r="A40" s="36"/>
      <c r="B40" s="154"/>
      <c r="C40" s="155"/>
      <c r="D40" s="155"/>
      <c r="E40" s="155"/>
      <c r="F40" s="155"/>
      <c r="G40" s="155"/>
      <c r="H40" s="155"/>
      <c r="I40" s="155"/>
      <c r="J40" s="155"/>
      <c r="K40" s="155"/>
      <c r="L40" s="132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4" s="2" customFormat="1" ht="6.96" customHeight="1">
      <c r="A44" s="36"/>
      <c r="B44" s="156"/>
      <c r="C44" s="157"/>
      <c r="D44" s="157"/>
      <c r="E44" s="157"/>
      <c r="F44" s="157"/>
      <c r="G44" s="157"/>
      <c r="H44" s="157"/>
      <c r="I44" s="157"/>
      <c r="J44" s="157"/>
      <c r="K44" s="157"/>
      <c r="L44" s="132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="2" customFormat="1" ht="24.96" customHeight="1">
      <c r="A45" s="36"/>
      <c r="B45" s="37"/>
      <c r="C45" s="21" t="s">
        <v>87</v>
      </c>
      <c r="D45" s="38"/>
      <c r="E45" s="38"/>
      <c r="F45" s="38"/>
      <c r="G45" s="38"/>
      <c r="H45" s="38"/>
      <c r="I45" s="38"/>
      <c r="J45" s="38"/>
      <c r="K45" s="38"/>
      <c r="L45" s="132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s="2" customFormat="1" ht="6.96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132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="2" customFormat="1" ht="12" customHeight="1">
      <c r="A47" s="36"/>
      <c r="B47" s="37"/>
      <c r="C47" s="30" t="s">
        <v>16</v>
      </c>
      <c r="D47" s="38"/>
      <c r="E47" s="38"/>
      <c r="F47" s="38"/>
      <c r="G47" s="38"/>
      <c r="H47" s="38"/>
      <c r="I47" s="38"/>
      <c r="J47" s="38"/>
      <c r="K47" s="38"/>
      <c r="L47" s="132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="2" customFormat="1" ht="16.5" customHeight="1">
      <c r="A48" s="36"/>
      <c r="B48" s="37"/>
      <c r="C48" s="38"/>
      <c r="D48" s="38"/>
      <c r="E48" s="158" t="str">
        <f>E7</f>
        <v>Transformace USP pro mládež Kvasiny, Výstavba v lokalitě Častolovice</v>
      </c>
      <c r="F48" s="30"/>
      <c r="G48" s="30"/>
      <c r="H48" s="30"/>
      <c r="I48" s="38"/>
      <c r="J48" s="38"/>
      <c r="K48" s="38"/>
      <c r="L48" s="132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="2" customFormat="1" ht="12" customHeight="1">
      <c r="A49" s="36"/>
      <c r="B49" s="37"/>
      <c r="C49" s="30" t="s">
        <v>85</v>
      </c>
      <c r="D49" s="38"/>
      <c r="E49" s="38"/>
      <c r="F49" s="38"/>
      <c r="G49" s="38"/>
      <c r="H49" s="38"/>
      <c r="I49" s="38"/>
      <c r="J49" s="38"/>
      <c r="K49" s="38"/>
      <c r="L49" s="132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="2" customFormat="1" ht="16.5" customHeight="1">
      <c r="A50" s="36"/>
      <c r="B50" s="37"/>
      <c r="C50" s="38"/>
      <c r="D50" s="38"/>
      <c r="E50" s="67" t="str">
        <f>E9</f>
        <v>nab1 - Nábytek RD1</v>
      </c>
      <c r="F50" s="38"/>
      <c r="G50" s="38"/>
      <c r="H50" s="38"/>
      <c r="I50" s="38"/>
      <c r="J50" s="38"/>
      <c r="K50" s="38"/>
      <c r="L50" s="132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="2" customFormat="1" ht="6.96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132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="2" customFormat="1" ht="12" customHeight="1">
      <c r="A52" s="36"/>
      <c r="B52" s="37"/>
      <c r="C52" s="30" t="s">
        <v>21</v>
      </c>
      <c r="D52" s="38"/>
      <c r="E52" s="38"/>
      <c r="F52" s="25" t="str">
        <f>F12</f>
        <v>p.č. 83/4, 84/1, 1337 a 1428 k.ú. Častolovice</v>
      </c>
      <c r="G52" s="38"/>
      <c r="H52" s="38"/>
      <c r="I52" s="30" t="s">
        <v>23</v>
      </c>
      <c r="J52" s="70" t="str">
        <f>IF(J12="","",J12)</f>
        <v>30. 10. 2020</v>
      </c>
      <c r="K52" s="38"/>
      <c r="L52" s="132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="2" customFormat="1" ht="6.96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132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="2" customFormat="1" ht="15.15" customHeight="1">
      <c r="A54" s="36"/>
      <c r="B54" s="37"/>
      <c r="C54" s="30" t="s">
        <v>25</v>
      </c>
      <c r="D54" s="38"/>
      <c r="E54" s="38"/>
      <c r="F54" s="25" t="str">
        <f>E15</f>
        <v xml:space="preserve"> </v>
      </c>
      <c r="G54" s="38"/>
      <c r="H54" s="38"/>
      <c r="I54" s="30" t="s">
        <v>31</v>
      </c>
      <c r="J54" s="34" t="str">
        <f>E21</f>
        <v xml:space="preserve"> </v>
      </c>
      <c r="K54" s="38"/>
      <c r="L54" s="132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="2" customFormat="1" ht="15.15" customHeight="1">
      <c r="A55" s="36"/>
      <c r="B55" s="37"/>
      <c r="C55" s="30" t="s">
        <v>29</v>
      </c>
      <c r="D55" s="38"/>
      <c r="E55" s="38"/>
      <c r="F55" s="25" t="str">
        <f>IF(E18="","",E18)</f>
        <v>Vyplň údaj</v>
      </c>
      <c r="G55" s="38"/>
      <c r="H55" s="38"/>
      <c r="I55" s="30" t="s">
        <v>33</v>
      </c>
      <c r="J55" s="34" t="str">
        <f>E24</f>
        <v xml:space="preserve"> </v>
      </c>
      <c r="K55" s="38"/>
      <c r="L55" s="132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="2" customFormat="1" ht="10.32" customHeight="1">
      <c r="A56" s="36"/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132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="2" customFormat="1" ht="29.28" customHeight="1">
      <c r="A57" s="36"/>
      <c r="B57" s="37"/>
      <c r="C57" s="159" t="s">
        <v>88</v>
      </c>
      <c r="D57" s="160"/>
      <c r="E57" s="160"/>
      <c r="F57" s="160"/>
      <c r="G57" s="160"/>
      <c r="H57" s="160"/>
      <c r="I57" s="160"/>
      <c r="J57" s="161" t="s">
        <v>89</v>
      </c>
      <c r="K57" s="160"/>
      <c r="L57" s="132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="2" customFormat="1" ht="10.32" customHeight="1">
      <c r="A58" s="36"/>
      <c r="B58" s="37"/>
      <c r="C58" s="38"/>
      <c r="D58" s="38"/>
      <c r="E58" s="38"/>
      <c r="F58" s="38"/>
      <c r="G58" s="38"/>
      <c r="H58" s="38"/>
      <c r="I58" s="38"/>
      <c r="J58" s="38"/>
      <c r="K58" s="38"/>
      <c r="L58" s="132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="2" customFormat="1" ht="22.8" customHeight="1">
      <c r="A59" s="36"/>
      <c r="B59" s="37"/>
      <c r="C59" s="162" t="s">
        <v>68</v>
      </c>
      <c r="D59" s="38"/>
      <c r="E59" s="38"/>
      <c r="F59" s="38"/>
      <c r="G59" s="38"/>
      <c r="H59" s="38"/>
      <c r="I59" s="38"/>
      <c r="J59" s="100">
        <f>J81</f>
        <v>0</v>
      </c>
      <c r="K59" s="38"/>
      <c r="L59" s="132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U59" s="15" t="s">
        <v>90</v>
      </c>
    </row>
    <row r="60" s="9" customFormat="1" ht="24.96" customHeight="1">
      <c r="A60" s="9"/>
      <c r="B60" s="163"/>
      <c r="C60" s="164"/>
      <c r="D60" s="165" t="s">
        <v>91</v>
      </c>
      <c r="E60" s="166"/>
      <c r="F60" s="166"/>
      <c r="G60" s="166"/>
      <c r="H60" s="166"/>
      <c r="I60" s="166"/>
      <c r="J60" s="167">
        <f>J82</f>
        <v>0</v>
      </c>
      <c r="K60" s="164"/>
      <c r="L60" s="168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69"/>
      <c r="C61" s="170"/>
      <c r="D61" s="171" t="s">
        <v>92</v>
      </c>
      <c r="E61" s="172"/>
      <c r="F61" s="172"/>
      <c r="G61" s="172"/>
      <c r="H61" s="172"/>
      <c r="I61" s="172"/>
      <c r="J61" s="173">
        <f>J83</f>
        <v>0</v>
      </c>
      <c r="K61" s="170"/>
      <c r="L61" s="174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2" customFormat="1" ht="21.84" customHeight="1">
      <c r="A62" s="36"/>
      <c r="B62" s="37"/>
      <c r="C62" s="38"/>
      <c r="D62" s="38"/>
      <c r="E62" s="38"/>
      <c r="F62" s="38"/>
      <c r="G62" s="38"/>
      <c r="H62" s="38"/>
      <c r="I62" s="38"/>
      <c r="J62" s="38"/>
      <c r="K62" s="38"/>
      <c r="L62" s="132"/>
      <c r="S62" s="36"/>
      <c r="T62" s="36"/>
      <c r="U62" s="36"/>
      <c r="V62" s="36"/>
      <c r="W62" s="36"/>
      <c r="X62" s="36"/>
      <c r="Y62" s="36"/>
      <c r="Z62" s="36"/>
      <c r="AA62" s="36"/>
      <c r="AB62" s="36"/>
      <c r="AC62" s="36"/>
      <c r="AD62" s="36"/>
      <c r="AE62" s="36"/>
    </row>
    <row r="63" s="2" customFormat="1" ht="6.96" customHeight="1">
      <c r="A63" s="36"/>
      <c r="B63" s="57"/>
      <c r="C63" s="58"/>
      <c r="D63" s="58"/>
      <c r="E63" s="58"/>
      <c r="F63" s="58"/>
      <c r="G63" s="58"/>
      <c r="H63" s="58"/>
      <c r="I63" s="58"/>
      <c r="J63" s="58"/>
      <c r="K63" s="58"/>
      <c r="L63" s="132"/>
      <c r="S63" s="36"/>
      <c r="T63" s="36"/>
      <c r="U63" s="36"/>
      <c r="V63" s="36"/>
      <c r="W63" s="36"/>
      <c r="X63" s="36"/>
      <c r="Y63" s="36"/>
      <c r="Z63" s="36"/>
      <c r="AA63" s="36"/>
      <c r="AB63" s="36"/>
      <c r="AC63" s="36"/>
      <c r="AD63" s="36"/>
      <c r="AE63" s="36"/>
    </row>
    <row r="67" s="2" customFormat="1" ht="6.96" customHeight="1">
      <c r="A67" s="36"/>
      <c r="B67" s="59"/>
      <c r="C67" s="60"/>
      <c r="D67" s="60"/>
      <c r="E67" s="60"/>
      <c r="F67" s="60"/>
      <c r="G67" s="60"/>
      <c r="H67" s="60"/>
      <c r="I67" s="60"/>
      <c r="J67" s="60"/>
      <c r="K67" s="60"/>
      <c r="L67" s="132"/>
      <c r="S67" s="36"/>
      <c r="T67" s="36"/>
      <c r="U67" s="36"/>
      <c r="V67" s="36"/>
      <c r="W67" s="36"/>
      <c r="X67" s="36"/>
      <c r="Y67" s="36"/>
      <c r="Z67" s="36"/>
      <c r="AA67" s="36"/>
      <c r="AB67" s="36"/>
      <c r="AC67" s="36"/>
      <c r="AD67" s="36"/>
      <c r="AE67" s="36"/>
    </row>
    <row r="68" s="2" customFormat="1" ht="24.96" customHeight="1">
      <c r="A68" s="36"/>
      <c r="B68" s="37"/>
      <c r="C68" s="21" t="s">
        <v>93</v>
      </c>
      <c r="D68" s="38"/>
      <c r="E68" s="38"/>
      <c r="F68" s="38"/>
      <c r="G68" s="38"/>
      <c r="H68" s="38"/>
      <c r="I68" s="38"/>
      <c r="J68" s="38"/>
      <c r="K68" s="38"/>
      <c r="L68" s="132"/>
      <c r="S68" s="36"/>
      <c r="T68" s="36"/>
      <c r="U68" s="36"/>
      <c r="V68" s="36"/>
      <c r="W68" s="36"/>
      <c r="X68" s="36"/>
      <c r="Y68" s="36"/>
      <c r="Z68" s="36"/>
      <c r="AA68" s="36"/>
      <c r="AB68" s="36"/>
      <c r="AC68" s="36"/>
      <c r="AD68" s="36"/>
      <c r="AE68" s="36"/>
    </row>
    <row r="69" s="2" customFormat="1" ht="6.96" customHeight="1">
      <c r="A69" s="36"/>
      <c r="B69" s="37"/>
      <c r="C69" s="38"/>
      <c r="D69" s="38"/>
      <c r="E69" s="38"/>
      <c r="F69" s="38"/>
      <c r="G69" s="38"/>
      <c r="H69" s="38"/>
      <c r="I69" s="38"/>
      <c r="J69" s="38"/>
      <c r="K69" s="38"/>
      <c r="L69" s="132"/>
      <c r="S69" s="36"/>
      <c r="T69" s="36"/>
      <c r="U69" s="36"/>
      <c r="V69" s="36"/>
      <c r="W69" s="36"/>
      <c r="X69" s="36"/>
      <c r="Y69" s="36"/>
      <c r="Z69" s="36"/>
      <c r="AA69" s="36"/>
      <c r="AB69" s="36"/>
      <c r="AC69" s="36"/>
      <c r="AD69" s="36"/>
      <c r="AE69" s="36"/>
    </row>
    <row r="70" s="2" customFormat="1" ht="12" customHeight="1">
      <c r="A70" s="36"/>
      <c r="B70" s="37"/>
      <c r="C70" s="30" t="s">
        <v>16</v>
      </c>
      <c r="D70" s="38"/>
      <c r="E70" s="38"/>
      <c r="F70" s="38"/>
      <c r="G70" s="38"/>
      <c r="H70" s="38"/>
      <c r="I70" s="38"/>
      <c r="J70" s="38"/>
      <c r="K70" s="38"/>
      <c r="L70" s="132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</row>
    <row r="71" s="2" customFormat="1" ht="16.5" customHeight="1">
      <c r="A71" s="36"/>
      <c r="B71" s="37"/>
      <c r="C71" s="38"/>
      <c r="D71" s="38"/>
      <c r="E71" s="158" t="str">
        <f>E7</f>
        <v>Transformace USP pro mládež Kvasiny, Výstavba v lokalitě Častolovice</v>
      </c>
      <c r="F71" s="30"/>
      <c r="G71" s="30"/>
      <c r="H71" s="30"/>
      <c r="I71" s="38"/>
      <c r="J71" s="38"/>
      <c r="K71" s="38"/>
      <c r="L71" s="132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2" s="2" customFormat="1" ht="12" customHeight="1">
      <c r="A72" s="36"/>
      <c r="B72" s="37"/>
      <c r="C72" s="30" t="s">
        <v>85</v>
      </c>
      <c r="D72" s="38"/>
      <c r="E72" s="38"/>
      <c r="F72" s="38"/>
      <c r="G72" s="38"/>
      <c r="H72" s="38"/>
      <c r="I72" s="38"/>
      <c r="J72" s="38"/>
      <c r="K72" s="38"/>
      <c r="L72" s="132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3" s="2" customFormat="1" ht="16.5" customHeight="1">
      <c r="A73" s="36"/>
      <c r="B73" s="37"/>
      <c r="C73" s="38"/>
      <c r="D73" s="38"/>
      <c r="E73" s="67" t="str">
        <f>E9</f>
        <v>nab1 - Nábytek RD1</v>
      </c>
      <c r="F73" s="38"/>
      <c r="G73" s="38"/>
      <c r="H73" s="38"/>
      <c r="I73" s="38"/>
      <c r="J73" s="38"/>
      <c r="K73" s="38"/>
      <c r="L73" s="132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="2" customFormat="1" ht="6.96" customHeight="1">
      <c r="A74" s="36"/>
      <c r="B74" s="37"/>
      <c r="C74" s="38"/>
      <c r="D74" s="38"/>
      <c r="E74" s="38"/>
      <c r="F74" s="38"/>
      <c r="G74" s="38"/>
      <c r="H74" s="38"/>
      <c r="I74" s="38"/>
      <c r="J74" s="38"/>
      <c r="K74" s="38"/>
      <c r="L74" s="132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="2" customFormat="1" ht="12" customHeight="1">
      <c r="A75" s="36"/>
      <c r="B75" s="37"/>
      <c r="C75" s="30" t="s">
        <v>21</v>
      </c>
      <c r="D75" s="38"/>
      <c r="E75" s="38"/>
      <c r="F75" s="25" t="str">
        <f>F12</f>
        <v>p.č. 83/4, 84/1, 1337 a 1428 k.ú. Častolovice</v>
      </c>
      <c r="G75" s="38"/>
      <c r="H75" s="38"/>
      <c r="I75" s="30" t="s">
        <v>23</v>
      </c>
      <c r="J75" s="70" t="str">
        <f>IF(J12="","",J12)</f>
        <v>30. 10. 2020</v>
      </c>
      <c r="K75" s="38"/>
      <c r="L75" s="132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="2" customFormat="1" ht="6.96" customHeight="1">
      <c r="A76" s="36"/>
      <c r="B76" s="37"/>
      <c r="C76" s="38"/>
      <c r="D76" s="38"/>
      <c r="E76" s="38"/>
      <c r="F76" s="38"/>
      <c r="G76" s="38"/>
      <c r="H76" s="38"/>
      <c r="I76" s="38"/>
      <c r="J76" s="38"/>
      <c r="K76" s="38"/>
      <c r="L76" s="132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5.15" customHeight="1">
      <c r="A77" s="36"/>
      <c r="B77" s="37"/>
      <c r="C77" s="30" t="s">
        <v>25</v>
      </c>
      <c r="D77" s="38"/>
      <c r="E77" s="38"/>
      <c r="F77" s="25" t="str">
        <f>E15</f>
        <v xml:space="preserve"> </v>
      </c>
      <c r="G77" s="38"/>
      <c r="H77" s="38"/>
      <c r="I77" s="30" t="s">
        <v>31</v>
      </c>
      <c r="J77" s="34" t="str">
        <f>E21</f>
        <v xml:space="preserve"> </v>
      </c>
      <c r="K77" s="38"/>
      <c r="L77" s="132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="2" customFormat="1" ht="15.15" customHeight="1">
      <c r="A78" s="36"/>
      <c r="B78" s="37"/>
      <c r="C78" s="30" t="s">
        <v>29</v>
      </c>
      <c r="D78" s="38"/>
      <c r="E78" s="38"/>
      <c r="F78" s="25" t="str">
        <f>IF(E18="","",E18)</f>
        <v>Vyplň údaj</v>
      </c>
      <c r="G78" s="38"/>
      <c r="H78" s="38"/>
      <c r="I78" s="30" t="s">
        <v>33</v>
      </c>
      <c r="J78" s="34" t="str">
        <f>E24</f>
        <v xml:space="preserve"> </v>
      </c>
      <c r="K78" s="38"/>
      <c r="L78" s="132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="2" customFormat="1" ht="10.32" customHeight="1">
      <c r="A79" s="36"/>
      <c r="B79" s="37"/>
      <c r="C79" s="38"/>
      <c r="D79" s="38"/>
      <c r="E79" s="38"/>
      <c r="F79" s="38"/>
      <c r="G79" s="38"/>
      <c r="H79" s="38"/>
      <c r="I79" s="38"/>
      <c r="J79" s="38"/>
      <c r="K79" s="38"/>
      <c r="L79" s="132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="11" customFormat="1" ht="29.28" customHeight="1">
      <c r="A80" s="175"/>
      <c r="B80" s="176"/>
      <c r="C80" s="177" t="s">
        <v>94</v>
      </c>
      <c r="D80" s="178" t="s">
        <v>55</v>
      </c>
      <c r="E80" s="178" t="s">
        <v>51</v>
      </c>
      <c r="F80" s="178" t="s">
        <v>52</v>
      </c>
      <c r="G80" s="178" t="s">
        <v>95</v>
      </c>
      <c r="H80" s="178" t="s">
        <v>96</v>
      </c>
      <c r="I80" s="178" t="s">
        <v>97</v>
      </c>
      <c r="J80" s="178" t="s">
        <v>89</v>
      </c>
      <c r="K80" s="179" t="s">
        <v>98</v>
      </c>
      <c r="L80" s="180"/>
      <c r="M80" s="90" t="s">
        <v>19</v>
      </c>
      <c r="N80" s="91" t="s">
        <v>40</v>
      </c>
      <c r="O80" s="91" t="s">
        <v>99</v>
      </c>
      <c r="P80" s="91" t="s">
        <v>100</v>
      </c>
      <c r="Q80" s="91" t="s">
        <v>101</v>
      </c>
      <c r="R80" s="91" t="s">
        <v>102</v>
      </c>
      <c r="S80" s="91" t="s">
        <v>103</v>
      </c>
      <c r="T80" s="92" t="s">
        <v>104</v>
      </c>
      <c r="U80" s="175"/>
      <c r="V80" s="175"/>
      <c r="W80" s="175"/>
      <c r="X80" s="175"/>
      <c r="Y80" s="175"/>
      <c r="Z80" s="175"/>
      <c r="AA80" s="175"/>
      <c r="AB80" s="175"/>
      <c r="AC80" s="175"/>
      <c r="AD80" s="175"/>
      <c r="AE80" s="175"/>
    </row>
    <row r="81" s="2" customFormat="1" ht="22.8" customHeight="1">
      <c r="A81" s="36"/>
      <c r="B81" s="37"/>
      <c r="C81" s="97" t="s">
        <v>105</v>
      </c>
      <c r="D81" s="38"/>
      <c r="E81" s="38"/>
      <c r="F81" s="38"/>
      <c r="G81" s="38"/>
      <c r="H81" s="38"/>
      <c r="I81" s="38"/>
      <c r="J81" s="181">
        <f>BK81</f>
        <v>0</v>
      </c>
      <c r="K81" s="38"/>
      <c r="L81" s="42"/>
      <c r="M81" s="93"/>
      <c r="N81" s="182"/>
      <c r="O81" s="94"/>
      <c r="P81" s="183">
        <f>P82</f>
        <v>0</v>
      </c>
      <c r="Q81" s="94"/>
      <c r="R81" s="183">
        <f>R82</f>
        <v>0</v>
      </c>
      <c r="S81" s="94"/>
      <c r="T81" s="184">
        <f>T82</f>
        <v>0</v>
      </c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  <c r="AT81" s="15" t="s">
        <v>69</v>
      </c>
      <c r="AU81" s="15" t="s">
        <v>90</v>
      </c>
      <c r="BK81" s="185">
        <f>BK82</f>
        <v>0</v>
      </c>
    </row>
    <row r="82" s="12" customFormat="1" ht="25.92" customHeight="1">
      <c r="A82" s="12"/>
      <c r="B82" s="186"/>
      <c r="C82" s="187"/>
      <c r="D82" s="188" t="s">
        <v>69</v>
      </c>
      <c r="E82" s="189" t="s">
        <v>106</v>
      </c>
      <c r="F82" s="189" t="s">
        <v>107</v>
      </c>
      <c r="G82" s="187"/>
      <c r="H82" s="187"/>
      <c r="I82" s="190"/>
      <c r="J82" s="191">
        <f>BK82</f>
        <v>0</v>
      </c>
      <c r="K82" s="187"/>
      <c r="L82" s="192"/>
      <c r="M82" s="193"/>
      <c r="N82" s="194"/>
      <c r="O82" s="194"/>
      <c r="P82" s="195">
        <f>P83</f>
        <v>0</v>
      </c>
      <c r="Q82" s="194"/>
      <c r="R82" s="195">
        <f>R83</f>
        <v>0</v>
      </c>
      <c r="S82" s="194"/>
      <c r="T82" s="196">
        <f>T83</f>
        <v>0</v>
      </c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R82" s="197" t="s">
        <v>80</v>
      </c>
      <c r="AT82" s="198" t="s">
        <v>69</v>
      </c>
      <c r="AU82" s="198" t="s">
        <v>70</v>
      </c>
      <c r="AY82" s="197" t="s">
        <v>108</v>
      </c>
      <c r="BK82" s="199">
        <f>BK83</f>
        <v>0</v>
      </c>
    </row>
    <row r="83" s="12" customFormat="1" ht="22.8" customHeight="1">
      <c r="A83" s="12"/>
      <c r="B83" s="186"/>
      <c r="C83" s="187"/>
      <c r="D83" s="188" t="s">
        <v>69</v>
      </c>
      <c r="E83" s="200" t="s">
        <v>109</v>
      </c>
      <c r="F83" s="200" t="s">
        <v>110</v>
      </c>
      <c r="G83" s="187"/>
      <c r="H83" s="187"/>
      <c r="I83" s="190"/>
      <c r="J83" s="201">
        <f>BK83</f>
        <v>0</v>
      </c>
      <c r="K83" s="187"/>
      <c r="L83" s="192"/>
      <c r="M83" s="193"/>
      <c r="N83" s="194"/>
      <c r="O83" s="194"/>
      <c r="P83" s="195">
        <f>SUM(P84:P133)</f>
        <v>0</v>
      </c>
      <c r="Q83" s="194"/>
      <c r="R83" s="195">
        <f>SUM(R84:R133)</f>
        <v>0</v>
      </c>
      <c r="S83" s="194"/>
      <c r="T83" s="196">
        <f>SUM(T84:T133)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197" t="s">
        <v>80</v>
      </c>
      <c r="AT83" s="198" t="s">
        <v>69</v>
      </c>
      <c r="AU83" s="198" t="s">
        <v>78</v>
      </c>
      <c r="AY83" s="197" t="s">
        <v>108</v>
      </c>
      <c r="BK83" s="199">
        <f>SUM(BK84:BK133)</f>
        <v>0</v>
      </c>
    </row>
    <row r="84" s="2" customFormat="1" ht="24.15" customHeight="1">
      <c r="A84" s="36"/>
      <c r="B84" s="37"/>
      <c r="C84" s="202" t="s">
        <v>78</v>
      </c>
      <c r="D84" s="202" t="s">
        <v>111</v>
      </c>
      <c r="E84" s="203" t="s">
        <v>112</v>
      </c>
      <c r="F84" s="204" t="s">
        <v>113</v>
      </c>
      <c r="G84" s="205" t="s">
        <v>114</v>
      </c>
      <c r="H84" s="206">
        <v>6</v>
      </c>
      <c r="I84" s="207"/>
      <c r="J84" s="208">
        <f>ROUND(I84*H84,2)</f>
        <v>0</v>
      </c>
      <c r="K84" s="204" t="s">
        <v>19</v>
      </c>
      <c r="L84" s="209"/>
      <c r="M84" s="210" t="s">
        <v>19</v>
      </c>
      <c r="N84" s="211" t="s">
        <v>41</v>
      </c>
      <c r="O84" s="82"/>
      <c r="P84" s="212">
        <f>O84*H84</f>
        <v>0</v>
      </c>
      <c r="Q84" s="212">
        <v>0</v>
      </c>
      <c r="R84" s="212">
        <f>Q84*H84</f>
        <v>0</v>
      </c>
      <c r="S84" s="212">
        <v>0</v>
      </c>
      <c r="T84" s="213">
        <f>S84*H84</f>
        <v>0</v>
      </c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  <c r="AR84" s="214" t="s">
        <v>115</v>
      </c>
      <c r="AT84" s="214" t="s">
        <v>111</v>
      </c>
      <c r="AU84" s="214" t="s">
        <v>80</v>
      </c>
      <c r="AY84" s="15" t="s">
        <v>108</v>
      </c>
      <c r="BE84" s="215">
        <f>IF(N84="základní",J84,0)</f>
        <v>0</v>
      </c>
      <c r="BF84" s="215">
        <f>IF(N84="snížená",J84,0)</f>
        <v>0</v>
      </c>
      <c r="BG84" s="215">
        <f>IF(N84="zákl. přenesená",J84,0)</f>
        <v>0</v>
      </c>
      <c r="BH84" s="215">
        <f>IF(N84="sníž. přenesená",J84,0)</f>
        <v>0</v>
      </c>
      <c r="BI84" s="215">
        <f>IF(N84="nulová",J84,0)</f>
        <v>0</v>
      </c>
      <c r="BJ84" s="15" t="s">
        <v>78</v>
      </c>
      <c r="BK84" s="215">
        <f>ROUND(I84*H84,2)</f>
        <v>0</v>
      </c>
      <c r="BL84" s="15" t="s">
        <v>116</v>
      </c>
      <c r="BM84" s="214" t="s">
        <v>117</v>
      </c>
    </row>
    <row r="85" s="2" customFormat="1">
      <c r="A85" s="36"/>
      <c r="B85" s="37"/>
      <c r="C85" s="38"/>
      <c r="D85" s="216" t="s">
        <v>118</v>
      </c>
      <c r="E85" s="38"/>
      <c r="F85" s="217" t="s">
        <v>119</v>
      </c>
      <c r="G85" s="38"/>
      <c r="H85" s="38"/>
      <c r="I85" s="218"/>
      <c r="J85" s="38"/>
      <c r="K85" s="38"/>
      <c r="L85" s="42"/>
      <c r="M85" s="219"/>
      <c r="N85" s="220"/>
      <c r="O85" s="82"/>
      <c r="P85" s="82"/>
      <c r="Q85" s="82"/>
      <c r="R85" s="82"/>
      <c r="S85" s="82"/>
      <c r="T85" s="83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  <c r="AT85" s="15" t="s">
        <v>118</v>
      </c>
      <c r="AU85" s="15" t="s">
        <v>80</v>
      </c>
    </row>
    <row r="86" s="2" customFormat="1" ht="14.4" customHeight="1">
      <c r="A86" s="36"/>
      <c r="B86" s="37"/>
      <c r="C86" s="202" t="s">
        <v>80</v>
      </c>
      <c r="D86" s="202" t="s">
        <v>111</v>
      </c>
      <c r="E86" s="203" t="s">
        <v>120</v>
      </c>
      <c r="F86" s="204" t="s">
        <v>121</v>
      </c>
      <c r="G86" s="205" t="s">
        <v>114</v>
      </c>
      <c r="H86" s="206">
        <v>7</v>
      </c>
      <c r="I86" s="207"/>
      <c r="J86" s="208">
        <f>ROUND(I86*H86,2)</f>
        <v>0</v>
      </c>
      <c r="K86" s="204" t="s">
        <v>19</v>
      </c>
      <c r="L86" s="209"/>
      <c r="M86" s="210" t="s">
        <v>19</v>
      </c>
      <c r="N86" s="211" t="s">
        <v>41</v>
      </c>
      <c r="O86" s="82"/>
      <c r="P86" s="212">
        <f>O86*H86</f>
        <v>0</v>
      </c>
      <c r="Q86" s="212">
        <v>0</v>
      </c>
      <c r="R86" s="212">
        <f>Q86*H86</f>
        <v>0</v>
      </c>
      <c r="S86" s="212">
        <v>0</v>
      </c>
      <c r="T86" s="213">
        <f>S86*H86</f>
        <v>0</v>
      </c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R86" s="214" t="s">
        <v>115</v>
      </c>
      <c r="AT86" s="214" t="s">
        <v>111</v>
      </c>
      <c r="AU86" s="214" t="s">
        <v>80</v>
      </c>
      <c r="AY86" s="15" t="s">
        <v>108</v>
      </c>
      <c r="BE86" s="215">
        <f>IF(N86="základní",J86,0)</f>
        <v>0</v>
      </c>
      <c r="BF86" s="215">
        <f>IF(N86="snížená",J86,0)</f>
        <v>0</v>
      </c>
      <c r="BG86" s="215">
        <f>IF(N86="zákl. přenesená",J86,0)</f>
        <v>0</v>
      </c>
      <c r="BH86" s="215">
        <f>IF(N86="sníž. přenesená",J86,0)</f>
        <v>0</v>
      </c>
      <c r="BI86" s="215">
        <f>IF(N86="nulová",J86,0)</f>
        <v>0</v>
      </c>
      <c r="BJ86" s="15" t="s">
        <v>78</v>
      </c>
      <c r="BK86" s="215">
        <f>ROUND(I86*H86,2)</f>
        <v>0</v>
      </c>
      <c r="BL86" s="15" t="s">
        <v>116</v>
      </c>
      <c r="BM86" s="214" t="s">
        <v>122</v>
      </c>
    </row>
    <row r="87" s="2" customFormat="1">
      <c r="A87" s="36"/>
      <c r="B87" s="37"/>
      <c r="C87" s="38"/>
      <c r="D87" s="216" t="s">
        <v>118</v>
      </c>
      <c r="E87" s="38"/>
      <c r="F87" s="217" t="s">
        <v>123</v>
      </c>
      <c r="G87" s="38"/>
      <c r="H87" s="38"/>
      <c r="I87" s="218"/>
      <c r="J87" s="38"/>
      <c r="K87" s="38"/>
      <c r="L87" s="42"/>
      <c r="M87" s="219"/>
      <c r="N87" s="220"/>
      <c r="O87" s="82"/>
      <c r="P87" s="82"/>
      <c r="Q87" s="82"/>
      <c r="R87" s="82"/>
      <c r="S87" s="82"/>
      <c r="T87" s="83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T87" s="15" t="s">
        <v>118</v>
      </c>
      <c r="AU87" s="15" t="s">
        <v>80</v>
      </c>
    </row>
    <row r="88" s="2" customFormat="1" ht="14.4" customHeight="1">
      <c r="A88" s="36"/>
      <c r="B88" s="37"/>
      <c r="C88" s="202" t="s">
        <v>124</v>
      </c>
      <c r="D88" s="202" t="s">
        <v>111</v>
      </c>
      <c r="E88" s="203" t="s">
        <v>125</v>
      </c>
      <c r="F88" s="204" t="s">
        <v>126</v>
      </c>
      <c r="G88" s="205" t="s">
        <v>114</v>
      </c>
      <c r="H88" s="206">
        <v>6</v>
      </c>
      <c r="I88" s="207"/>
      <c r="J88" s="208">
        <f>ROUND(I88*H88,2)</f>
        <v>0</v>
      </c>
      <c r="K88" s="204" t="s">
        <v>19</v>
      </c>
      <c r="L88" s="209"/>
      <c r="M88" s="210" t="s">
        <v>19</v>
      </c>
      <c r="N88" s="211" t="s">
        <v>41</v>
      </c>
      <c r="O88" s="82"/>
      <c r="P88" s="212">
        <f>O88*H88</f>
        <v>0</v>
      </c>
      <c r="Q88" s="212">
        <v>0</v>
      </c>
      <c r="R88" s="212">
        <f>Q88*H88</f>
        <v>0</v>
      </c>
      <c r="S88" s="212">
        <v>0</v>
      </c>
      <c r="T88" s="213">
        <f>S88*H88</f>
        <v>0</v>
      </c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R88" s="214" t="s">
        <v>115</v>
      </c>
      <c r="AT88" s="214" t="s">
        <v>111</v>
      </c>
      <c r="AU88" s="214" t="s">
        <v>80</v>
      </c>
      <c r="AY88" s="15" t="s">
        <v>108</v>
      </c>
      <c r="BE88" s="215">
        <f>IF(N88="základní",J88,0)</f>
        <v>0</v>
      </c>
      <c r="BF88" s="215">
        <f>IF(N88="snížená",J88,0)</f>
        <v>0</v>
      </c>
      <c r="BG88" s="215">
        <f>IF(N88="zákl. přenesená",J88,0)</f>
        <v>0</v>
      </c>
      <c r="BH88" s="215">
        <f>IF(N88="sníž. přenesená",J88,0)</f>
        <v>0</v>
      </c>
      <c r="BI88" s="215">
        <f>IF(N88="nulová",J88,0)</f>
        <v>0</v>
      </c>
      <c r="BJ88" s="15" t="s">
        <v>78</v>
      </c>
      <c r="BK88" s="215">
        <f>ROUND(I88*H88,2)</f>
        <v>0</v>
      </c>
      <c r="BL88" s="15" t="s">
        <v>116</v>
      </c>
      <c r="BM88" s="214" t="s">
        <v>127</v>
      </c>
    </row>
    <row r="89" s="2" customFormat="1">
      <c r="A89" s="36"/>
      <c r="B89" s="37"/>
      <c r="C89" s="38"/>
      <c r="D89" s="216" t="s">
        <v>118</v>
      </c>
      <c r="E89" s="38"/>
      <c r="F89" s="217" t="s">
        <v>128</v>
      </c>
      <c r="G89" s="38"/>
      <c r="H89" s="38"/>
      <c r="I89" s="218"/>
      <c r="J89" s="38"/>
      <c r="K89" s="38"/>
      <c r="L89" s="42"/>
      <c r="M89" s="219"/>
      <c r="N89" s="220"/>
      <c r="O89" s="82"/>
      <c r="P89" s="82"/>
      <c r="Q89" s="82"/>
      <c r="R89" s="82"/>
      <c r="S89" s="82"/>
      <c r="T89" s="83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T89" s="15" t="s">
        <v>118</v>
      </c>
      <c r="AU89" s="15" t="s">
        <v>80</v>
      </c>
    </row>
    <row r="90" s="2" customFormat="1" ht="14.4" customHeight="1">
      <c r="A90" s="36"/>
      <c r="B90" s="37"/>
      <c r="C90" s="202" t="s">
        <v>129</v>
      </c>
      <c r="D90" s="202" t="s">
        <v>111</v>
      </c>
      <c r="E90" s="203" t="s">
        <v>130</v>
      </c>
      <c r="F90" s="204" t="s">
        <v>131</v>
      </c>
      <c r="G90" s="205" t="s">
        <v>114</v>
      </c>
      <c r="H90" s="206">
        <v>6</v>
      </c>
      <c r="I90" s="207"/>
      <c r="J90" s="208">
        <f>ROUND(I90*H90,2)</f>
        <v>0</v>
      </c>
      <c r="K90" s="204" t="s">
        <v>19</v>
      </c>
      <c r="L90" s="209"/>
      <c r="M90" s="210" t="s">
        <v>19</v>
      </c>
      <c r="N90" s="211" t="s">
        <v>41</v>
      </c>
      <c r="O90" s="82"/>
      <c r="P90" s="212">
        <f>O90*H90</f>
        <v>0</v>
      </c>
      <c r="Q90" s="212">
        <v>0</v>
      </c>
      <c r="R90" s="212">
        <f>Q90*H90</f>
        <v>0</v>
      </c>
      <c r="S90" s="212">
        <v>0</v>
      </c>
      <c r="T90" s="213">
        <f>S90*H90</f>
        <v>0</v>
      </c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R90" s="214" t="s">
        <v>115</v>
      </c>
      <c r="AT90" s="214" t="s">
        <v>111</v>
      </c>
      <c r="AU90" s="214" t="s">
        <v>80</v>
      </c>
      <c r="AY90" s="15" t="s">
        <v>108</v>
      </c>
      <c r="BE90" s="215">
        <f>IF(N90="základní",J90,0)</f>
        <v>0</v>
      </c>
      <c r="BF90" s="215">
        <f>IF(N90="snížená",J90,0)</f>
        <v>0</v>
      </c>
      <c r="BG90" s="215">
        <f>IF(N90="zákl. přenesená",J90,0)</f>
        <v>0</v>
      </c>
      <c r="BH90" s="215">
        <f>IF(N90="sníž. přenesená",J90,0)</f>
        <v>0</v>
      </c>
      <c r="BI90" s="215">
        <f>IF(N90="nulová",J90,0)</f>
        <v>0</v>
      </c>
      <c r="BJ90" s="15" t="s">
        <v>78</v>
      </c>
      <c r="BK90" s="215">
        <f>ROUND(I90*H90,2)</f>
        <v>0</v>
      </c>
      <c r="BL90" s="15" t="s">
        <v>116</v>
      </c>
      <c r="BM90" s="214" t="s">
        <v>132</v>
      </c>
    </row>
    <row r="91" s="2" customFormat="1">
      <c r="A91" s="36"/>
      <c r="B91" s="37"/>
      <c r="C91" s="38"/>
      <c r="D91" s="216" t="s">
        <v>118</v>
      </c>
      <c r="E91" s="38"/>
      <c r="F91" s="217" t="s">
        <v>128</v>
      </c>
      <c r="G91" s="38"/>
      <c r="H91" s="38"/>
      <c r="I91" s="218"/>
      <c r="J91" s="38"/>
      <c r="K91" s="38"/>
      <c r="L91" s="42"/>
      <c r="M91" s="219"/>
      <c r="N91" s="220"/>
      <c r="O91" s="82"/>
      <c r="P91" s="82"/>
      <c r="Q91" s="82"/>
      <c r="R91" s="82"/>
      <c r="S91" s="82"/>
      <c r="T91" s="83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T91" s="15" t="s">
        <v>118</v>
      </c>
      <c r="AU91" s="15" t="s">
        <v>80</v>
      </c>
    </row>
    <row r="92" s="2" customFormat="1" ht="24.15" customHeight="1">
      <c r="A92" s="36"/>
      <c r="B92" s="37"/>
      <c r="C92" s="202" t="s">
        <v>133</v>
      </c>
      <c r="D92" s="202" t="s">
        <v>111</v>
      </c>
      <c r="E92" s="203" t="s">
        <v>134</v>
      </c>
      <c r="F92" s="204" t="s">
        <v>135</v>
      </c>
      <c r="G92" s="205" t="s">
        <v>114</v>
      </c>
      <c r="H92" s="206">
        <v>6</v>
      </c>
      <c r="I92" s="207"/>
      <c r="J92" s="208">
        <f>ROUND(I92*H92,2)</f>
        <v>0</v>
      </c>
      <c r="K92" s="204" t="s">
        <v>19</v>
      </c>
      <c r="L92" s="209"/>
      <c r="M92" s="210" t="s">
        <v>19</v>
      </c>
      <c r="N92" s="211" t="s">
        <v>41</v>
      </c>
      <c r="O92" s="82"/>
      <c r="P92" s="212">
        <f>O92*H92</f>
        <v>0</v>
      </c>
      <c r="Q92" s="212">
        <v>0</v>
      </c>
      <c r="R92" s="212">
        <f>Q92*H92</f>
        <v>0</v>
      </c>
      <c r="S92" s="212">
        <v>0</v>
      </c>
      <c r="T92" s="213">
        <f>S92*H92</f>
        <v>0</v>
      </c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  <c r="AR92" s="214" t="s">
        <v>115</v>
      </c>
      <c r="AT92" s="214" t="s">
        <v>111</v>
      </c>
      <c r="AU92" s="214" t="s">
        <v>80</v>
      </c>
      <c r="AY92" s="15" t="s">
        <v>108</v>
      </c>
      <c r="BE92" s="215">
        <f>IF(N92="základní",J92,0)</f>
        <v>0</v>
      </c>
      <c r="BF92" s="215">
        <f>IF(N92="snížená",J92,0)</f>
        <v>0</v>
      </c>
      <c r="BG92" s="215">
        <f>IF(N92="zákl. přenesená",J92,0)</f>
        <v>0</v>
      </c>
      <c r="BH92" s="215">
        <f>IF(N92="sníž. přenesená",J92,0)</f>
        <v>0</v>
      </c>
      <c r="BI92" s="215">
        <f>IF(N92="nulová",J92,0)</f>
        <v>0</v>
      </c>
      <c r="BJ92" s="15" t="s">
        <v>78</v>
      </c>
      <c r="BK92" s="215">
        <f>ROUND(I92*H92,2)</f>
        <v>0</v>
      </c>
      <c r="BL92" s="15" t="s">
        <v>116</v>
      </c>
      <c r="BM92" s="214" t="s">
        <v>136</v>
      </c>
    </row>
    <row r="93" s="2" customFormat="1">
      <c r="A93" s="36"/>
      <c r="B93" s="37"/>
      <c r="C93" s="38"/>
      <c r="D93" s="216" t="s">
        <v>118</v>
      </c>
      <c r="E93" s="38"/>
      <c r="F93" s="217" t="s">
        <v>137</v>
      </c>
      <c r="G93" s="38"/>
      <c r="H93" s="38"/>
      <c r="I93" s="218"/>
      <c r="J93" s="38"/>
      <c r="K93" s="38"/>
      <c r="L93" s="42"/>
      <c r="M93" s="219"/>
      <c r="N93" s="220"/>
      <c r="O93" s="82"/>
      <c r="P93" s="82"/>
      <c r="Q93" s="82"/>
      <c r="R93" s="82"/>
      <c r="S93" s="82"/>
      <c r="T93" s="83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T93" s="15" t="s">
        <v>118</v>
      </c>
      <c r="AU93" s="15" t="s">
        <v>80</v>
      </c>
    </row>
    <row r="94" s="2" customFormat="1" ht="24.15" customHeight="1">
      <c r="A94" s="36"/>
      <c r="B94" s="37"/>
      <c r="C94" s="202" t="s">
        <v>138</v>
      </c>
      <c r="D94" s="202" t="s">
        <v>111</v>
      </c>
      <c r="E94" s="203" t="s">
        <v>139</v>
      </c>
      <c r="F94" s="204" t="s">
        <v>140</v>
      </c>
      <c r="G94" s="205" t="s">
        <v>114</v>
      </c>
      <c r="H94" s="206">
        <v>1</v>
      </c>
      <c r="I94" s="207"/>
      <c r="J94" s="208">
        <f>ROUND(I94*H94,2)</f>
        <v>0</v>
      </c>
      <c r="K94" s="204" t="s">
        <v>19</v>
      </c>
      <c r="L94" s="209"/>
      <c r="M94" s="210" t="s">
        <v>19</v>
      </c>
      <c r="N94" s="211" t="s">
        <v>41</v>
      </c>
      <c r="O94" s="82"/>
      <c r="P94" s="212">
        <f>O94*H94</f>
        <v>0</v>
      </c>
      <c r="Q94" s="212">
        <v>0</v>
      </c>
      <c r="R94" s="212">
        <f>Q94*H94</f>
        <v>0</v>
      </c>
      <c r="S94" s="212">
        <v>0</v>
      </c>
      <c r="T94" s="213">
        <f>S94*H94</f>
        <v>0</v>
      </c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R94" s="214" t="s">
        <v>115</v>
      </c>
      <c r="AT94" s="214" t="s">
        <v>111</v>
      </c>
      <c r="AU94" s="214" t="s">
        <v>80</v>
      </c>
      <c r="AY94" s="15" t="s">
        <v>108</v>
      </c>
      <c r="BE94" s="215">
        <f>IF(N94="základní",J94,0)</f>
        <v>0</v>
      </c>
      <c r="BF94" s="215">
        <f>IF(N94="snížená",J94,0)</f>
        <v>0</v>
      </c>
      <c r="BG94" s="215">
        <f>IF(N94="zákl. přenesená",J94,0)</f>
        <v>0</v>
      </c>
      <c r="BH94" s="215">
        <f>IF(N94="sníž. přenesená",J94,0)</f>
        <v>0</v>
      </c>
      <c r="BI94" s="215">
        <f>IF(N94="nulová",J94,0)</f>
        <v>0</v>
      </c>
      <c r="BJ94" s="15" t="s">
        <v>78</v>
      </c>
      <c r="BK94" s="215">
        <f>ROUND(I94*H94,2)</f>
        <v>0</v>
      </c>
      <c r="BL94" s="15" t="s">
        <v>116</v>
      </c>
      <c r="BM94" s="214" t="s">
        <v>141</v>
      </c>
    </row>
    <row r="95" s="2" customFormat="1">
      <c r="A95" s="36"/>
      <c r="B95" s="37"/>
      <c r="C95" s="38"/>
      <c r="D95" s="216" t="s">
        <v>118</v>
      </c>
      <c r="E95" s="38"/>
      <c r="F95" s="217" t="s">
        <v>142</v>
      </c>
      <c r="G95" s="38"/>
      <c r="H95" s="38"/>
      <c r="I95" s="218"/>
      <c r="J95" s="38"/>
      <c r="K95" s="38"/>
      <c r="L95" s="42"/>
      <c r="M95" s="219"/>
      <c r="N95" s="220"/>
      <c r="O95" s="82"/>
      <c r="P95" s="82"/>
      <c r="Q95" s="82"/>
      <c r="R95" s="82"/>
      <c r="S95" s="82"/>
      <c r="T95" s="83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  <c r="AT95" s="15" t="s">
        <v>118</v>
      </c>
      <c r="AU95" s="15" t="s">
        <v>80</v>
      </c>
    </row>
    <row r="96" s="2" customFormat="1" ht="24.15" customHeight="1">
      <c r="A96" s="36"/>
      <c r="B96" s="37"/>
      <c r="C96" s="202" t="s">
        <v>143</v>
      </c>
      <c r="D96" s="202" t="s">
        <v>111</v>
      </c>
      <c r="E96" s="203" t="s">
        <v>144</v>
      </c>
      <c r="F96" s="204" t="s">
        <v>145</v>
      </c>
      <c r="G96" s="205" t="s">
        <v>114</v>
      </c>
      <c r="H96" s="206">
        <v>1</v>
      </c>
      <c r="I96" s="207"/>
      <c r="J96" s="208">
        <f>ROUND(I96*H96,2)</f>
        <v>0</v>
      </c>
      <c r="K96" s="204" t="s">
        <v>19</v>
      </c>
      <c r="L96" s="209"/>
      <c r="M96" s="210" t="s">
        <v>19</v>
      </c>
      <c r="N96" s="211" t="s">
        <v>41</v>
      </c>
      <c r="O96" s="82"/>
      <c r="P96" s="212">
        <f>O96*H96</f>
        <v>0</v>
      </c>
      <c r="Q96" s="212">
        <v>0</v>
      </c>
      <c r="R96" s="212">
        <f>Q96*H96</f>
        <v>0</v>
      </c>
      <c r="S96" s="212">
        <v>0</v>
      </c>
      <c r="T96" s="213">
        <f>S96*H96</f>
        <v>0</v>
      </c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R96" s="214" t="s">
        <v>115</v>
      </c>
      <c r="AT96" s="214" t="s">
        <v>111</v>
      </c>
      <c r="AU96" s="214" t="s">
        <v>80</v>
      </c>
      <c r="AY96" s="15" t="s">
        <v>108</v>
      </c>
      <c r="BE96" s="215">
        <f>IF(N96="základní",J96,0)</f>
        <v>0</v>
      </c>
      <c r="BF96" s="215">
        <f>IF(N96="snížená",J96,0)</f>
        <v>0</v>
      </c>
      <c r="BG96" s="215">
        <f>IF(N96="zákl. přenesená",J96,0)</f>
        <v>0</v>
      </c>
      <c r="BH96" s="215">
        <f>IF(N96="sníž. přenesená",J96,0)</f>
        <v>0</v>
      </c>
      <c r="BI96" s="215">
        <f>IF(N96="nulová",J96,0)</f>
        <v>0</v>
      </c>
      <c r="BJ96" s="15" t="s">
        <v>78</v>
      </c>
      <c r="BK96" s="215">
        <f>ROUND(I96*H96,2)</f>
        <v>0</v>
      </c>
      <c r="BL96" s="15" t="s">
        <v>116</v>
      </c>
      <c r="BM96" s="214" t="s">
        <v>146</v>
      </c>
    </row>
    <row r="97" s="2" customFormat="1">
      <c r="A97" s="36"/>
      <c r="B97" s="37"/>
      <c r="C97" s="38"/>
      <c r="D97" s="216" t="s">
        <v>118</v>
      </c>
      <c r="E97" s="38"/>
      <c r="F97" s="217" t="s">
        <v>142</v>
      </c>
      <c r="G97" s="38"/>
      <c r="H97" s="38"/>
      <c r="I97" s="218"/>
      <c r="J97" s="38"/>
      <c r="K97" s="38"/>
      <c r="L97" s="42"/>
      <c r="M97" s="219"/>
      <c r="N97" s="220"/>
      <c r="O97" s="82"/>
      <c r="P97" s="82"/>
      <c r="Q97" s="82"/>
      <c r="R97" s="82"/>
      <c r="S97" s="82"/>
      <c r="T97" s="83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T97" s="15" t="s">
        <v>118</v>
      </c>
      <c r="AU97" s="15" t="s">
        <v>80</v>
      </c>
    </row>
    <row r="98" s="2" customFormat="1" ht="14.4" customHeight="1">
      <c r="A98" s="36"/>
      <c r="B98" s="37"/>
      <c r="C98" s="202" t="s">
        <v>147</v>
      </c>
      <c r="D98" s="202" t="s">
        <v>111</v>
      </c>
      <c r="E98" s="203" t="s">
        <v>148</v>
      </c>
      <c r="F98" s="204" t="s">
        <v>149</v>
      </c>
      <c r="G98" s="205" t="s">
        <v>114</v>
      </c>
      <c r="H98" s="206">
        <v>2</v>
      </c>
      <c r="I98" s="207"/>
      <c r="J98" s="208">
        <f>ROUND(I98*H98,2)</f>
        <v>0</v>
      </c>
      <c r="K98" s="204" t="s">
        <v>19</v>
      </c>
      <c r="L98" s="209"/>
      <c r="M98" s="210" t="s">
        <v>19</v>
      </c>
      <c r="N98" s="211" t="s">
        <v>41</v>
      </c>
      <c r="O98" s="82"/>
      <c r="P98" s="212">
        <f>O98*H98</f>
        <v>0</v>
      </c>
      <c r="Q98" s="212">
        <v>0</v>
      </c>
      <c r="R98" s="212">
        <f>Q98*H98</f>
        <v>0</v>
      </c>
      <c r="S98" s="212">
        <v>0</v>
      </c>
      <c r="T98" s="213">
        <f>S98*H98</f>
        <v>0</v>
      </c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R98" s="214" t="s">
        <v>115</v>
      </c>
      <c r="AT98" s="214" t="s">
        <v>111</v>
      </c>
      <c r="AU98" s="214" t="s">
        <v>80</v>
      </c>
      <c r="AY98" s="15" t="s">
        <v>108</v>
      </c>
      <c r="BE98" s="215">
        <f>IF(N98="základní",J98,0)</f>
        <v>0</v>
      </c>
      <c r="BF98" s="215">
        <f>IF(N98="snížená",J98,0)</f>
        <v>0</v>
      </c>
      <c r="BG98" s="215">
        <f>IF(N98="zákl. přenesená",J98,0)</f>
        <v>0</v>
      </c>
      <c r="BH98" s="215">
        <f>IF(N98="sníž. přenesená",J98,0)</f>
        <v>0</v>
      </c>
      <c r="BI98" s="215">
        <f>IF(N98="nulová",J98,0)</f>
        <v>0</v>
      </c>
      <c r="BJ98" s="15" t="s">
        <v>78</v>
      </c>
      <c r="BK98" s="215">
        <f>ROUND(I98*H98,2)</f>
        <v>0</v>
      </c>
      <c r="BL98" s="15" t="s">
        <v>116</v>
      </c>
      <c r="BM98" s="214" t="s">
        <v>150</v>
      </c>
    </row>
    <row r="99" s="2" customFormat="1">
      <c r="A99" s="36"/>
      <c r="B99" s="37"/>
      <c r="C99" s="38"/>
      <c r="D99" s="216" t="s">
        <v>118</v>
      </c>
      <c r="E99" s="38"/>
      <c r="F99" s="217" t="s">
        <v>149</v>
      </c>
      <c r="G99" s="38"/>
      <c r="H99" s="38"/>
      <c r="I99" s="218"/>
      <c r="J99" s="38"/>
      <c r="K99" s="38"/>
      <c r="L99" s="42"/>
      <c r="M99" s="219"/>
      <c r="N99" s="220"/>
      <c r="O99" s="82"/>
      <c r="P99" s="82"/>
      <c r="Q99" s="82"/>
      <c r="R99" s="82"/>
      <c r="S99" s="82"/>
      <c r="T99" s="83"/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T99" s="15" t="s">
        <v>118</v>
      </c>
      <c r="AU99" s="15" t="s">
        <v>80</v>
      </c>
    </row>
    <row r="100" s="2" customFormat="1" ht="14.4" customHeight="1">
      <c r="A100" s="36"/>
      <c r="B100" s="37"/>
      <c r="C100" s="202" t="s">
        <v>151</v>
      </c>
      <c r="D100" s="202" t="s">
        <v>111</v>
      </c>
      <c r="E100" s="203" t="s">
        <v>152</v>
      </c>
      <c r="F100" s="204" t="s">
        <v>153</v>
      </c>
      <c r="G100" s="205" t="s">
        <v>114</v>
      </c>
      <c r="H100" s="206">
        <v>2</v>
      </c>
      <c r="I100" s="207"/>
      <c r="J100" s="208">
        <f>ROUND(I100*H100,2)</f>
        <v>0</v>
      </c>
      <c r="K100" s="204" t="s">
        <v>19</v>
      </c>
      <c r="L100" s="209"/>
      <c r="M100" s="210" t="s">
        <v>19</v>
      </c>
      <c r="N100" s="211" t="s">
        <v>41</v>
      </c>
      <c r="O100" s="82"/>
      <c r="P100" s="212">
        <f>O100*H100</f>
        <v>0</v>
      </c>
      <c r="Q100" s="212">
        <v>0</v>
      </c>
      <c r="R100" s="212">
        <f>Q100*H100</f>
        <v>0</v>
      </c>
      <c r="S100" s="212">
        <v>0</v>
      </c>
      <c r="T100" s="213">
        <f>S100*H100</f>
        <v>0</v>
      </c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R100" s="214" t="s">
        <v>115</v>
      </c>
      <c r="AT100" s="214" t="s">
        <v>111</v>
      </c>
      <c r="AU100" s="214" t="s">
        <v>80</v>
      </c>
      <c r="AY100" s="15" t="s">
        <v>108</v>
      </c>
      <c r="BE100" s="215">
        <f>IF(N100="základní",J100,0)</f>
        <v>0</v>
      </c>
      <c r="BF100" s="215">
        <f>IF(N100="snížená",J100,0)</f>
        <v>0</v>
      </c>
      <c r="BG100" s="215">
        <f>IF(N100="zákl. přenesená",J100,0)</f>
        <v>0</v>
      </c>
      <c r="BH100" s="215">
        <f>IF(N100="sníž. přenesená",J100,0)</f>
        <v>0</v>
      </c>
      <c r="BI100" s="215">
        <f>IF(N100="nulová",J100,0)</f>
        <v>0</v>
      </c>
      <c r="BJ100" s="15" t="s">
        <v>78</v>
      </c>
      <c r="BK100" s="215">
        <f>ROUND(I100*H100,2)</f>
        <v>0</v>
      </c>
      <c r="BL100" s="15" t="s">
        <v>116</v>
      </c>
      <c r="BM100" s="214" t="s">
        <v>154</v>
      </c>
    </row>
    <row r="101" s="2" customFormat="1">
      <c r="A101" s="36"/>
      <c r="B101" s="37"/>
      <c r="C101" s="38"/>
      <c r="D101" s="216" t="s">
        <v>118</v>
      </c>
      <c r="E101" s="38"/>
      <c r="F101" s="217" t="s">
        <v>153</v>
      </c>
      <c r="G101" s="38"/>
      <c r="H101" s="38"/>
      <c r="I101" s="218"/>
      <c r="J101" s="38"/>
      <c r="K101" s="38"/>
      <c r="L101" s="42"/>
      <c r="M101" s="219"/>
      <c r="N101" s="220"/>
      <c r="O101" s="82"/>
      <c r="P101" s="82"/>
      <c r="Q101" s="82"/>
      <c r="R101" s="82"/>
      <c r="S101" s="82"/>
      <c r="T101" s="83"/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  <c r="AT101" s="15" t="s">
        <v>118</v>
      </c>
      <c r="AU101" s="15" t="s">
        <v>80</v>
      </c>
    </row>
    <row r="102" s="2" customFormat="1" ht="14.4" customHeight="1">
      <c r="A102" s="36"/>
      <c r="B102" s="37"/>
      <c r="C102" s="202" t="s">
        <v>155</v>
      </c>
      <c r="D102" s="202" t="s">
        <v>111</v>
      </c>
      <c r="E102" s="203" t="s">
        <v>156</v>
      </c>
      <c r="F102" s="204" t="s">
        <v>157</v>
      </c>
      <c r="G102" s="205" t="s">
        <v>114</v>
      </c>
      <c r="H102" s="206">
        <v>1</v>
      </c>
      <c r="I102" s="207"/>
      <c r="J102" s="208">
        <f>ROUND(I102*H102,2)</f>
        <v>0</v>
      </c>
      <c r="K102" s="204" t="s">
        <v>19</v>
      </c>
      <c r="L102" s="209"/>
      <c r="M102" s="210" t="s">
        <v>19</v>
      </c>
      <c r="N102" s="211" t="s">
        <v>41</v>
      </c>
      <c r="O102" s="82"/>
      <c r="P102" s="212">
        <f>O102*H102</f>
        <v>0</v>
      </c>
      <c r="Q102" s="212">
        <v>0</v>
      </c>
      <c r="R102" s="212">
        <f>Q102*H102</f>
        <v>0</v>
      </c>
      <c r="S102" s="212">
        <v>0</v>
      </c>
      <c r="T102" s="213">
        <f>S102*H102</f>
        <v>0</v>
      </c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  <c r="AR102" s="214" t="s">
        <v>115</v>
      </c>
      <c r="AT102" s="214" t="s">
        <v>111</v>
      </c>
      <c r="AU102" s="214" t="s">
        <v>80</v>
      </c>
      <c r="AY102" s="15" t="s">
        <v>108</v>
      </c>
      <c r="BE102" s="215">
        <f>IF(N102="základní",J102,0)</f>
        <v>0</v>
      </c>
      <c r="BF102" s="215">
        <f>IF(N102="snížená",J102,0)</f>
        <v>0</v>
      </c>
      <c r="BG102" s="215">
        <f>IF(N102="zákl. přenesená",J102,0)</f>
        <v>0</v>
      </c>
      <c r="BH102" s="215">
        <f>IF(N102="sníž. přenesená",J102,0)</f>
        <v>0</v>
      </c>
      <c r="BI102" s="215">
        <f>IF(N102="nulová",J102,0)</f>
        <v>0</v>
      </c>
      <c r="BJ102" s="15" t="s">
        <v>78</v>
      </c>
      <c r="BK102" s="215">
        <f>ROUND(I102*H102,2)</f>
        <v>0</v>
      </c>
      <c r="BL102" s="15" t="s">
        <v>116</v>
      </c>
      <c r="BM102" s="214" t="s">
        <v>158</v>
      </c>
    </row>
    <row r="103" s="2" customFormat="1">
      <c r="A103" s="36"/>
      <c r="B103" s="37"/>
      <c r="C103" s="38"/>
      <c r="D103" s="216" t="s">
        <v>118</v>
      </c>
      <c r="E103" s="38"/>
      <c r="F103" s="217" t="s">
        <v>157</v>
      </c>
      <c r="G103" s="38"/>
      <c r="H103" s="38"/>
      <c r="I103" s="218"/>
      <c r="J103" s="38"/>
      <c r="K103" s="38"/>
      <c r="L103" s="42"/>
      <c r="M103" s="219"/>
      <c r="N103" s="220"/>
      <c r="O103" s="82"/>
      <c r="P103" s="82"/>
      <c r="Q103" s="82"/>
      <c r="R103" s="82"/>
      <c r="S103" s="82"/>
      <c r="T103" s="83"/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T103" s="15" t="s">
        <v>118</v>
      </c>
      <c r="AU103" s="15" t="s">
        <v>80</v>
      </c>
    </row>
    <row r="104" s="2" customFormat="1" ht="24.15" customHeight="1">
      <c r="A104" s="36"/>
      <c r="B104" s="37"/>
      <c r="C104" s="202" t="s">
        <v>159</v>
      </c>
      <c r="D104" s="202" t="s">
        <v>111</v>
      </c>
      <c r="E104" s="203" t="s">
        <v>160</v>
      </c>
      <c r="F104" s="204" t="s">
        <v>161</v>
      </c>
      <c r="G104" s="205" t="s">
        <v>114</v>
      </c>
      <c r="H104" s="206">
        <v>1</v>
      </c>
      <c r="I104" s="207"/>
      <c r="J104" s="208">
        <f>ROUND(I104*H104,2)</f>
        <v>0</v>
      </c>
      <c r="K104" s="204" t="s">
        <v>19</v>
      </c>
      <c r="L104" s="209"/>
      <c r="M104" s="210" t="s">
        <v>19</v>
      </c>
      <c r="N104" s="211" t="s">
        <v>41</v>
      </c>
      <c r="O104" s="82"/>
      <c r="P104" s="212">
        <f>O104*H104</f>
        <v>0</v>
      </c>
      <c r="Q104" s="212">
        <v>0</v>
      </c>
      <c r="R104" s="212">
        <f>Q104*H104</f>
        <v>0</v>
      </c>
      <c r="S104" s="212">
        <v>0</v>
      </c>
      <c r="T104" s="213">
        <f>S104*H104</f>
        <v>0</v>
      </c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  <c r="AR104" s="214" t="s">
        <v>115</v>
      </c>
      <c r="AT104" s="214" t="s">
        <v>111</v>
      </c>
      <c r="AU104" s="214" t="s">
        <v>80</v>
      </c>
      <c r="AY104" s="15" t="s">
        <v>108</v>
      </c>
      <c r="BE104" s="215">
        <f>IF(N104="základní",J104,0)</f>
        <v>0</v>
      </c>
      <c r="BF104" s="215">
        <f>IF(N104="snížená",J104,0)</f>
        <v>0</v>
      </c>
      <c r="BG104" s="215">
        <f>IF(N104="zákl. přenesená",J104,0)</f>
        <v>0</v>
      </c>
      <c r="BH104" s="215">
        <f>IF(N104="sníž. přenesená",J104,0)</f>
        <v>0</v>
      </c>
      <c r="BI104" s="215">
        <f>IF(N104="nulová",J104,0)</f>
        <v>0</v>
      </c>
      <c r="BJ104" s="15" t="s">
        <v>78</v>
      </c>
      <c r="BK104" s="215">
        <f>ROUND(I104*H104,2)</f>
        <v>0</v>
      </c>
      <c r="BL104" s="15" t="s">
        <v>116</v>
      </c>
      <c r="BM104" s="214" t="s">
        <v>162</v>
      </c>
    </row>
    <row r="105" s="2" customFormat="1">
      <c r="A105" s="36"/>
      <c r="B105" s="37"/>
      <c r="C105" s="38"/>
      <c r="D105" s="216" t="s">
        <v>118</v>
      </c>
      <c r="E105" s="38"/>
      <c r="F105" s="217" t="s">
        <v>163</v>
      </c>
      <c r="G105" s="38"/>
      <c r="H105" s="38"/>
      <c r="I105" s="218"/>
      <c r="J105" s="38"/>
      <c r="K105" s="38"/>
      <c r="L105" s="42"/>
      <c r="M105" s="219"/>
      <c r="N105" s="220"/>
      <c r="O105" s="82"/>
      <c r="P105" s="82"/>
      <c r="Q105" s="82"/>
      <c r="R105" s="82"/>
      <c r="S105" s="82"/>
      <c r="T105" s="83"/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  <c r="AT105" s="15" t="s">
        <v>118</v>
      </c>
      <c r="AU105" s="15" t="s">
        <v>80</v>
      </c>
    </row>
    <row r="106" s="2" customFormat="1" ht="24.15" customHeight="1">
      <c r="A106" s="36"/>
      <c r="B106" s="37"/>
      <c r="C106" s="202" t="s">
        <v>164</v>
      </c>
      <c r="D106" s="202" t="s">
        <v>111</v>
      </c>
      <c r="E106" s="203" t="s">
        <v>165</v>
      </c>
      <c r="F106" s="204" t="s">
        <v>166</v>
      </c>
      <c r="G106" s="205" t="s">
        <v>114</v>
      </c>
      <c r="H106" s="206">
        <v>1</v>
      </c>
      <c r="I106" s="207"/>
      <c r="J106" s="208">
        <f>ROUND(I106*H106,2)</f>
        <v>0</v>
      </c>
      <c r="K106" s="204" t="s">
        <v>19</v>
      </c>
      <c r="L106" s="209"/>
      <c r="M106" s="210" t="s">
        <v>19</v>
      </c>
      <c r="N106" s="211" t="s">
        <v>41</v>
      </c>
      <c r="O106" s="82"/>
      <c r="P106" s="212">
        <f>O106*H106</f>
        <v>0</v>
      </c>
      <c r="Q106" s="212">
        <v>0</v>
      </c>
      <c r="R106" s="212">
        <f>Q106*H106</f>
        <v>0</v>
      </c>
      <c r="S106" s="212">
        <v>0</v>
      </c>
      <c r="T106" s="213">
        <f>S106*H106</f>
        <v>0</v>
      </c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  <c r="AR106" s="214" t="s">
        <v>115</v>
      </c>
      <c r="AT106" s="214" t="s">
        <v>111</v>
      </c>
      <c r="AU106" s="214" t="s">
        <v>80</v>
      </c>
      <c r="AY106" s="15" t="s">
        <v>108</v>
      </c>
      <c r="BE106" s="215">
        <f>IF(N106="základní",J106,0)</f>
        <v>0</v>
      </c>
      <c r="BF106" s="215">
        <f>IF(N106="snížená",J106,0)</f>
        <v>0</v>
      </c>
      <c r="BG106" s="215">
        <f>IF(N106="zákl. přenesená",J106,0)</f>
        <v>0</v>
      </c>
      <c r="BH106" s="215">
        <f>IF(N106="sníž. přenesená",J106,0)</f>
        <v>0</v>
      </c>
      <c r="BI106" s="215">
        <f>IF(N106="nulová",J106,0)</f>
        <v>0</v>
      </c>
      <c r="BJ106" s="15" t="s">
        <v>78</v>
      </c>
      <c r="BK106" s="215">
        <f>ROUND(I106*H106,2)</f>
        <v>0</v>
      </c>
      <c r="BL106" s="15" t="s">
        <v>116</v>
      </c>
      <c r="BM106" s="214" t="s">
        <v>167</v>
      </c>
    </row>
    <row r="107" s="2" customFormat="1">
      <c r="A107" s="36"/>
      <c r="B107" s="37"/>
      <c r="C107" s="38"/>
      <c r="D107" s="216" t="s">
        <v>118</v>
      </c>
      <c r="E107" s="38"/>
      <c r="F107" s="217" t="s">
        <v>168</v>
      </c>
      <c r="G107" s="38"/>
      <c r="H107" s="38"/>
      <c r="I107" s="218"/>
      <c r="J107" s="38"/>
      <c r="K107" s="38"/>
      <c r="L107" s="42"/>
      <c r="M107" s="219"/>
      <c r="N107" s="220"/>
      <c r="O107" s="82"/>
      <c r="P107" s="82"/>
      <c r="Q107" s="82"/>
      <c r="R107" s="82"/>
      <c r="S107" s="82"/>
      <c r="T107" s="83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  <c r="AT107" s="15" t="s">
        <v>118</v>
      </c>
      <c r="AU107" s="15" t="s">
        <v>80</v>
      </c>
    </row>
    <row r="108" s="2" customFormat="1" ht="24.15" customHeight="1">
      <c r="A108" s="36"/>
      <c r="B108" s="37"/>
      <c r="C108" s="202" t="s">
        <v>169</v>
      </c>
      <c r="D108" s="202" t="s">
        <v>111</v>
      </c>
      <c r="E108" s="203" t="s">
        <v>170</v>
      </c>
      <c r="F108" s="204" t="s">
        <v>171</v>
      </c>
      <c r="G108" s="205" t="s">
        <v>114</v>
      </c>
      <c r="H108" s="206">
        <v>1</v>
      </c>
      <c r="I108" s="207"/>
      <c r="J108" s="208">
        <f>ROUND(I108*H108,2)</f>
        <v>0</v>
      </c>
      <c r="K108" s="204" t="s">
        <v>19</v>
      </c>
      <c r="L108" s="209"/>
      <c r="M108" s="210" t="s">
        <v>19</v>
      </c>
      <c r="N108" s="211" t="s">
        <v>41</v>
      </c>
      <c r="O108" s="82"/>
      <c r="P108" s="212">
        <f>O108*H108</f>
        <v>0</v>
      </c>
      <c r="Q108" s="212">
        <v>0</v>
      </c>
      <c r="R108" s="212">
        <f>Q108*H108</f>
        <v>0</v>
      </c>
      <c r="S108" s="212">
        <v>0</v>
      </c>
      <c r="T108" s="213">
        <f>S108*H108</f>
        <v>0</v>
      </c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  <c r="AR108" s="214" t="s">
        <v>115</v>
      </c>
      <c r="AT108" s="214" t="s">
        <v>111</v>
      </c>
      <c r="AU108" s="214" t="s">
        <v>80</v>
      </c>
      <c r="AY108" s="15" t="s">
        <v>108</v>
      </c>
      <c r="BE108" s="215">
        <f>IF(N108="základní",J108,0)</f>
        <v>0</v>
      </c>
      <c r="BF108" s="215">
        <f>IF(N108="snížená",J108,0)</f>
        <v>0</v>
      </c>
      <c r="BG108" s="215">
        <f>IF(N108="zákl. přenesená",J108,0)</f>
        <v>0</v>
      </c>
      <c r="BH108" s="215">
        <f>IF(N108="sníž. přenesená",J108,0)</f>
        <v>0</v>
      </c>
      <c r="BI108" s="215">
        <f>IF(N108="nulová",J108,0)</f>
        <v>0</v>
      </c>
      <c r="BJ108" s="15" t="s">
        <v>78</v>
      </c>
      <c r="BK108" s="215">
        <f>ROUND(I108*H108,2)</f>
        <v>0</v>
      </c>
      <c r="BL108" s="15" t="s">
        <v>116</v>
      </c>
      <c r="BM108" s="214" t="s">
        <v>172</v>
      </c>
    </row>
    <row r="109" s="2" customFormat="1">
      <c r="A109" s="36"/>
      <c r="B109" s="37"/>
      <c r="C109" s="38"/>
      <c r="D109" s="216" t="s">
        <v>118</v>
      </c>
      <c r="E109" s="38"/>
      <c r="F109" s="217" t="s">
        <v>173</v>
      </c>
      <c r="G109" s="38"/>
      <c r="H109" s="38"/>
      <c r="I109" s="218"/>
      <c r="J109" s="38"/>
      <c r="K109" s="38"/>
      <c r="L109" s="42"/>
      <c r="M109" s="219"/>
      <c r="N109" s="220"/>
      <c r="O109" s="82"/>
      <c r="P109" s="82"/>
      <c r="Q109" s="82"/>
      <c r="R109" s="82"/>
      <c r="S109" s="82"/>
      <c r="T109" s="83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  <c r="AT109" s="15" t="s">
        <v>118</v>
      </c>
      <c r="AU109" s="15" t="s">
        <v>80</v>
      </c>
    </row>
    <row r="110" s="2" customFormat="1" ht="24.15" customHeight="1">
      <c r="A110" s="36"/>
      <c r="B110" s="37"/>
      <c r="C110" s="202" t="s">
        <v>174</v>
      </c>
      <c r="D110" s="202" t="s">
        <v>111</v>
      </c>
      <c r="E110" s="203" t="s">
        <v>175</v>
      </c>
      <c r="F110" s="204" t="s">
        <v>176</v>
      </c>
      <c r="G110" s="205" t="s">
        <v>114</v>
      </c>
      <c r="H110" s="206">
        <v>1</v>
      </c>
      <c r="I110" s="207"/>
      <c r="J110" s="208">
        <f>ROUND(I110*H110,2)</f>
        <v>0</v>
      </c>
      <c r="K110" s="204" t="s">
        <v>19</v>
      </c>
      <c r="L110" s="209"/>
      <c r="M110" s="210" t="s">
        <v>19</v>
      </c>
      <c r="N110" s="211" t="s">
        <v>41</v>
      </c>
      <c r="O110" s="82"/>
      <c r="P110" s="212">
        <f>O110*H110</f>
        <v>0</v>
      </c>
      <c r="Q110" s="212">
        <v>0</v>
      </c>
      <c r="R110" s="212">
        <f>Q110*H110</f>
        <v>0</v>
      </c>
      <c r="S110" s="212">
        <v>0</v>
      </c>
      <c r="T110" s="213">
        <f>S110*H110</f>
        <v>0</v>
      </c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  <c r="AR110" s="214" t="s">
        <v>115</v>
      </c>
      <c r="AT110" s="214" t="s">
        <v>111</v>
      </c>
      <c r="AU110" s="214" t="s">
        <v>80</v>
      </c>
      <c r="AY110" s="15" t="s">
        <v>108</v>
      </c>
      <c r="BE110" s="215">
        <f>IF(N110="základní",J110,0)</f>
        <v>0</v>
      </c>
      <c r="BF110" s="215">
        <f>IF(N110="snížená",J110,0)</f>
        <v>0</v>
      </c>
      <c r="BG110" s="215">
        <f>IF(N110="zákl. přenesená",J110,0)</f>
        <v>0</v>
      </c>
      <c r="BH110" s="215">
        <f>IF(N110="sníž. přenesená",J110,0)</f>
        <v>0</v>
      </c>
      <c r="BI110" s="215">
        <f>IF(N110="nulová",J110,0)</f>
        <v>0</v>
      </c>
      <c r="BJ110" s="15" t="s">
        <v>78</v>
      </c>
      <c r="BK110" s="215">
        <f>ROUND(I110*H110,2)</f>
        <v>0</v>
      </c>
      <c r="BL110" s="15" t="s">
        <v>116</v>
      </c>
      <c r="BM110" s="214" t="s">
        <v>177</v>
      </c>
    </row>
    <row r="111" s="2" customFormat="1">
      <c r="A111" s="36"/>
      <c r="B111" s="37"/>
      <c r="C111" s="38"/>
      <c r="D111" s="216" t="s">
        <v>118</v>
      </c>
      <c r="E111" s="38"/>
      <c r="F111" s="217" t="s">
        <v>173</v>
      </c>
      <c r="G111" s="38"/>
      <c r="H111" s="38"/>
      <c r="I111" s="218"/>
      <c r="J111" s="38"/>
      <c r="K111" s="38"/>
      <c r="L111" s="42"/>
      <c r="M111" s="219"/>
      <c r="N111" s="220"/>
      <c r="O111" s="82"/>
      <c r="P111" s="82"/>
      <c r="Q111" s="82"/>
      <c r="R111" s="82"/>
      <c r="S111" s="82"/>
      <c r="T111" s="83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  <c r="AT111" s="15" t="s">
        <v>118</v>
      </c>
      <c r="AU111" s="15" t="s">
        <v>80</v>
      </c>
    </row>
    <row r="112" s="2" customFormat="1" ht="24.15" customHeight="1">
      <c r="A112" s="36"/>
      <c r="B112" s="37"/>
      <c r="C112" s="202" t="s">
        <v>8</v>
      </c>
      <c r="D112" s="202" t="s">
        <v>111</v>
      </c>
      <c r="E112" s="203" t="s">
        <v>178</v>
      </c>
      <c r="F112" s="204" t="s">
        <v>179</v>
      </c>
      <c r="G112" s="205" t="s">
        <v>114</v>
      </c>
      <c r="H112" s="206">
        <v>1</v>
      </c>
      <c r="I112" s="207"/>
      <c r="J112" s="208">
        <f>ROUND(I112*H112,2)</f>
        <v>0</v>
      </c>
      <c r="K112" s="204" t="s">
        <v>19</v>
      </c>
      <c r="L112" s="209"/>
      <c r="M112" s="210" t="s">
        <v>19</v>
      </c>
      <c r="N112" s="211" t="s">
        <v>41</v>
      </c>
      <c r="O112" s="82"/>
      <c r="P112" s="212">
        <f>O112*H112</f>
        <v>0</v>
      </c>
      <c r="Q112" s="212">
        <v>0</v>
      </c>
      <c r="R112" s="212">
        <f>Q112*H112</f>
        <v>0</v>
      </c>
      <c r="S112" s="212">
        <v>0</v>
      </c>
      <c r="T112" s="213">
        <f>S112*H112</f>
        <v>0</v>
      </c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  <c r="AR112" s="214" t="s">
        <v>115</v>
      </c>
      <c r="AT112" s="214" t="s">
        <v>111</v>
      </c>
      <c r="AU112" s="214" t="s">
        <v>80</v>
      </c>
      <c r="AY112" s="15" t="s">
        <v>108</v>
      </c>
      <c r="BE112" s="215">
        <f>IF(N112="základní",J112,0)</f>
        <v>0</v>
      </c>
      <c r="BF112" s="215">
        <f>IF(N112="snížená",J112,0)</f>
        <v>0</v>
      </c>
      <c r="BG112" s="215">
        <f>IF(N112="zákl. přenesená",J112,0)</f>
        <v>0</v>
      </c>
      <c r="BH112" s="215">
        <f>IF(N112="sníž. přenesená",J112,0)</f>
        <v>0</v>
      </c>
      <c r="BI112" s="215">
        <f>IF(N112="nulová",J112,0)</f>
        <v>0</v>
      </c>
      <c r="BJ112" s="15" t="s">
        <v>78</v>
      </c>
      <c r="BK112" s="215">
        <f>ROUND(I112*H112,2)</f>
        <v>0</v>
      </c>
      <c r="BL112" s="15" t="s">
        <v>116</v>
      </c>
      <c r="BM112" s="214" t="s">
        <v>180</v>
      </c>
    </row>
    <row r="113" s="2" customFormat="1">
      <c r="A113" s="36"/>
      <c r="B113" s="37"/>
      <c r="C113" s="38"/>
      <c r="D113" s="216" t="s">
        <v>118</v>
      </c>
      <c r="E113" s="38"/>
      <c r="F113" s="217" t="s">
        <v>173</v>
      </c>
      <c r="G113" s="38"/>
      <c r="H113" s="38"/>
      <c r="I113" s="218"/>
      <c r="J113" s="38"/>
      <c r="K113" s="38"/>
      <c r="L113" s="42"/>
      <c r="M113" s="219"/>
      <c r="N113" s="220"/>
      <c r="O113" s="82"/>
      <c r="P113" s="82"/>
      <c r="Q113" s="82"/>
      <c r="R113" s="82"/>
      <c r="S113" s="82"/>
      <c r="T113" s="83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  <c r="AT113" s="15" t="s">
        <v>118</v>
      </c>
      <c r="AU113" s="15" t="s">
        <v>80</v>
      </c>
    </row>
    <row r="114" s="2" customFormat="1" ht="24.15" customHeight="1">
      <c r="A114" s="36"/>
      <c r="B114" s="37"/>
      <c r="C114" s="202" t="s">
        <v>116</v>
      </c>
      <c r="D114" s="202" t="s">
        <v>111</v>
      </c>
      <c r="E114" s="203" t="s">
        <v>181</v>
      </c>
      <c r="F114" s="204" t="s">
        <v>182</v>
      </c>
      <c r="G114" s="205" t="s">
        <v>114</v>
      </c>
      <c r="H114" s="206">
        <v>1</v>
      </c>
      <c r="I114" s="207"/>
      <c r="J114" s="208">
        <f>ROUND(I114*H114,2)</f>
        <v>0</v>
      </c>
      <c r="K114" s="204" t="s">
        <v>19</v>
      </c>
      <c r="L114" s="209"/>
      <c r="M114" s="210" t="s">
        <v>19</v>
      </c>
      <c r="N114" s="211" t="s">
        <v>41</v>
      </c>
      <c r="O114" s="82"/>
      <c r="P114" s="212">
        <f>O114*H114</f>
        <v>0</v>
      </c>
      <c r="Q114" s="212">
        <v>0</v>
      </c>
      <c r="R114" s="212">
        <f>Q114*H114</f>
        <v>0</v>
      </c>
      <c r="S114" s="212">
        <v>0</v>
      </c>
      <c r="T114" s="213">
        <f>S114*H114</f>
        <v>0</v>
      </c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  <c r="AR114" s="214" t="s">
        <v>115</v>
      </c>
      <c r="AT114" s="214" t="s">
        <v>111</v>
      </c>
      <c r="AU114" s="214" t="s">
        <v>80</v>
      </c>
      <c r="AY114" s="15" t="s">
        <v>108</v>
      </c>
      <c r="BE114" s="215">
        <f>IF(N114="základní",J114,0)</f>
        <v>0</v>
      </c>
      <c r="BF114" s="215">
        <f>IF(N114="snížená",J114,0)</f>
        <v>0</v>
      </c>
      <c r="BG114" s="215">
        <f>IF(N114="zákl. přenesená",J114,0)</f>
        <v>0</v>
      </c>
      <c r="BH114" s="215">
        <f>IF(N114="sníž. přenesená",J114,0)</f>
        <v>0</v>
      </c>
      <c r="BI114" s="215">
        <f>IF(N114="nulová",J114,0)</f>
        <v>0</v>
      </c>
      <c r="BJ114" s="15" t="s">
        <v>78</v>
      </c>
      <c r="BK114" s="215">
        <f>ROUND(I114*H114,2)</f>
        <v>0</v>
      </c>
      <c r="BL114" s="15" t="s">
        <v>116</v>
      </c>
      <c r="BM114" s="214" t="s">
        <v>183</v>
      </c>
    </row>
    <row r="115" s="2" customFormat="1">
      <c r="A115" s="36"/>
      <c r="B115" s="37"/>
      <c r="C115" s="38"/>
      <c r="D115" s="216" t="s">
        <v>118</v>
      </c>
      <c r="E115" s="38"/>
      <c r="F115" s="217" t="s">
        <v>184</v>
      </c>
      <c r="G115" s="38"/>
      <c r="H115" s="38"/>
      <c r="I115" s="218"/>
      <c r="J115" s="38"/>
      <c r="K115" s="38"/>
      <c r="L115" s="42"/>
      <c r="M115" s="219"/>
      <c r="N115" s="220"/>
      <c r="O115" s="82"/>
      <c r="P115" s="82"/>
      <c r="Q115" s="82"/>
      <c r="R115" s="82"/>
      <c r="S115" s="82"/>
      <c r="T115" s="83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  <c r="AT115" s="15" t="s">
        <v>118</v>
      </c>
      <c r="AU115" s="15" t="s">
        <v>80</v>
      </c>
    </row>
    <row r="116" s="2" customFormat="1" ht="14.4" customHeight="1">
      <c r="A116" s="36"/>
      <c r="B116" s="37"/>
      <c r="C116" s="202" t="s">
        <v>185</v>
      </c>
      <c r="D116" s="202" t="s">
        <v>111</v>
      </c>
      <c r="E116" s="203" t="s">
        <v>186</v>
      </c>
      <c r="F116" s="204" t="s">
        <v>187</v>
      </c>
      <c r="G116" s="205" t="s">
        <v>114</v>
      </c>
      <c r="H116" s="206">
        <v>1</v>
      </c>
      <c r="I116" s="207"/>
      <c r="J116" s="208">
        <f>ROUND(I116*H116,2)</f>
        <v>0</v>
      </c>
      <c r="K116" s="204" t="s">
        <v>19</v>
      </c>
      <c r="L116" s="209"/>
      <c r="M116" s="210" t="s">
        <v>19</v>
      </c>
      <c r="N116" s="211" t="s">
        <v>41</v>
      </c>
      <c r="O116" s="82"/>
      <c r="P116" s="212">
        <f>O116*H116</f>
        <v>0</v>
      </c>
      <c r="Q116" s="212">
        <v>0</v>
      </c>
      <c r="R116" s="212">
        <f>Q116*H116</f>
        <v>0</v>
      </c>
      <c r="S116" s="212">
        <v>0</v>
      </c>
      <c r="T116" s="213">
        <f>S116*H116</f>
        <v>0</v>
      </c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  <c r="AR116" s="214" t="s">
        <v>115</v>
      </c>
      <c r="AT116" s="214" t="s">
        <v>111</v>
      </c>
      <c r="AU116" s="214" t="s">
        <v>80</v>
      </c>
      <c r="AY116" s="15" t="s">
        <v>108</v>
      </c>
      <c r="BE116" s="215">
        <f>IF(N116="základní",J116,0)</f>
        <v>0</v>
      </c>
      <c r="BF116" s="215">
        <f>IF(N116="snížená",J116,0)</f>
        <v>0</v>
      </c>
      <c r="BG116" s="215">
        <f>IF(N116="zákl. přenesená",J116,0)</f>
        <v>0</v>
      </c>
      <c r="BH116" s="215">
        <f>IF(N116="sníž. přenesená",J116,0)</f>
        <v>0</v>
      </c>
      <c r="BI116" s="215">
        <f>IF(N116="nulová",J116,0)</f>
        <v>0</v>
      </c>
      <c r="BJ116" s="15" t="s">
        <v>78</v>
      </c>
      <c r="BK116" s="215">
        <f>ROUND(I116*H116,2)</f>
        <v>0</v>
      </c>
      <c r="BL116" s="15" t="s">
        <v>116</v>
      </c>
      <c r="BM116" s="214" t="s">
        <v>188</v>
      </c>
    </row>
    <row r="117" s="2" customFormat="1">
      <c r="A117" s="36"/>
      <c r="B117" s="37"/>
      <c r="C117" s="38"/>
      <c r="D117" s="216" t="s">
        <v>118</v>
      </c>
      <c r="E117" s="38"/>
      <c r="F117" s="217" t="s">
        <v>189</v>
      </c>
      <c r="G117" s="38"/>
      <c r="H117" s="38"/>
      <c r="I117" s="218"/>
      <c r="J117" s="38"/>
      <c r="K117" s="38"/>
      <c r="L117" s="42"/>
      <c r="M117" s="219"/>
      <c r="N117" s="220"/>
      <c r="O117" s="82"/>
      <c r="P117" s="82"/>
      <c r="Q117" s="82"/>
      <c r="R117" s="82"/>
      <c r="S117" s="82"/>
      <c r="T117" s="83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  <c r="AT117" s="15" t="s">
        <v>118</v>
      </c>
      <c r="AU117" s="15" t="s">
        <v>80</v>
      </c>
    </row>
    <row r="118" s="2" customFormat="1" ht="24.15" customHeight="1">
      <c r="A118" s="36"/>
      <c r="B118" s="37"/>
      <c r="C118" s="202" t="s">
        <v>190</v>
      </c>
      <c r="D118" s="202" t="s">
        <v>111</v>
      </c>
      <c r="E118" s="203" t="s">
        <v>191</v>
      </c>
      <c r="F118" s="204" t="s">
        <v>192</v>
      </c>
      <c r="G118" s="205" t="s">
        <v>114</v>
      </c>
      <c r="H118" s="206">
        <v>3</v>
      </c>
      <c r="I118" s="207"/>
      <c r="J118" s="208">
        <f>ROUND(I118*H118,2)</f>
        <v>0</v>
      </c>
      <c r="K118" s="204" t="s">
        <v>19</v>
      </c>
      <c r="L118" s="209"/>
      <c r="M118" s="210" t="s">
        <v>19</v>
      </c>
      <c r="N118" s="211" t="s">
        <v>41</v>
      </c>
      <c r="O118" s="82"/>
      <c r="P118" s="212">
        <f>O118*H118</f>
        <v>0</v>
      </c>
      <c r="Q118" s="212">
        <v>0</v>
      </c>
      <c r="R118" s="212">
        <f>Q118*H118</f>
        <v>0</v>
      </c>
      <c r="S118" s="212">
        <v>0</v>
      </c>
      <c r="T118" s="213">
        <f>S118*H118</f>
        <v>0</v>
      </c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  <c r="AR118" s="214" t="s">
        <v>115</v>
      </c>
      <c r="AT118" s="214" t="s">
        <v>111</v>
      </c>
      <c r="AU118" s="214" t="s">
        <v>80</v>
      </c>
      <c r="AY118" s="15" t="s">
        <v>108</v>
      </c>
      <c r="BE118" s="215">
        <f>IF(N118="základní",J118,0)</f>
        <v>0</v>
      </c>
      <c r="BF118" s="215">
        <f>IF(N118="snížená",J118,0)</f>
        <v>0</v>
      </c>
      <c r="BG118" s="215">
        <f>IF(N118="zákl. přenesená",J118,0)</f>
        <v>0</v>
      </c>
      <c r="BH118" s="215">
        <f>IF(N118="sníž. přenesená",J118,0)</f>
        <v>0</v>
      </c>
      <c r="BI118" s="215">
        <f>IF(N118="nulová",J118,0)</f>
        <v>0</v>
      </c>
      <c r="BJ118" s="15" t="s">
        <v>78</v>
      </c>
      <c r="BK118" s="215">
        <f>ROUND(I118*H118,2)</f>
        <v>0</v>
      </c>
      <c r="BL118" s="15" t="s">
        <v>116</v>
      </c>
      <c r="BM118" s="214" t="s">
        <v>193</v>
      </c>
    </row>
    <row r="119" s="2" customFormat="1">
      <c r="A119" s="36"/>
      <c r="B119" s="37"/>
      <c r="C119" s="38"/>
      <c r="D119" s="216" t="s">
        <v>118</v>
      </c>
      <c r="E119" s="38"/>
      <c r="F119" s="217" t="s">
        <v>194</v>
      </c>
      <c r="G119" s="38"/>
      <c r="H119" s="38"/>
      <c r="I119" s="218"/>
      <c r="J119" s="38"/>
      <c r="K119" s="38"/>
      <c r="L119" s="42"/>
      <c r="M119" s="219"/>
      <c r="N119" s="220"/>
      <c r="O119" s="82"/>
      <c r="P119" s="82"/>
      <c r="Q119" s="82"/>
      <c r="R119" s="82"/>
      <c r="S119" s="82"/>
      <c r="T119" s="83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  <c r="AT119" s="15" t="s">
        <v>118</v>
      </c>
      <c r="AU119" s="15" t="s">
        <v>80</v>
      </c>
    </row>
    <row r="120" s="2" customFormat="1" ht="24.15" customHeight="1">
      <c r="A120" s="36"/>
      <c r="B120" s="37"/>
      <c r="C120" s="202" t="s">
        <v>195</v>
      </c>
      <c r="D120" s="202" t="s">
        <v>111</v>
      </c>
      <c r="E120" s="203" t="s">
        <v>196</v>
      </c>
      <c r="F120" s="204" t="s">
        <v>197</v>
      </c>
      <c r="G120" s="205" t="s">
        <v>114</v>
      </c>
      <c r="H120" s="206">
        <v>1</v>
      </c>
      <c r="I120" s="207"/>
      <c r="J120" s="208">
        <f>ROUND(I120*H120,2)</f>
        <v>0</v>
      </c>
      <c r="K120" s="204" t="s">
        <v>19</v>
      </c>
      <c r="L120" s="209"/>
      <c r="M120" s="210" t="s">
        <v>19</v>
      </c>
      <c r="N120" s="211" t="s">
        <v>41</v>
      </c>
      <c r="O120" s="82"/>
      <c r="P120" s="212">
        <f>O120*H120</f>
        <v>0</v>
      </c>
      <c r="Q120" s="212">
        <v>0</v>
      </c>
      <c r="R120" s="212">
        <f>Q120*H120</f>
        <v>0</v>
      </c>
      <c r="S120" s="212">
        <v>0</v>
      </c>
      <c r="T120" s="213">
        <f>S120*H120</f>
        <v>0</v>
      </c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  <c r="AR120" s="214" t="s">
        <v>115</v>
      </c>
      <c r="AT120" s="214" t="s">
        <v>111</v>
      </c>
      <c r="AU120" s="214" t="s">
        <v>80</v>
      </c>
      <c r="AY120" s="15" t="s">
        <v>108</v>
      </c>
      <c r="BE120" s="215">
        <f>IF(N120="základní",J120,0)</f>
        <v>0</v>
      </c>
      <c r="BF120" s="215">
        <f>IF(N120="snížená",J120,0)</f>
        <v>0</v>
      </c>
      <c r="BG120" s="215">
        <f>IF(N120="zákl. přenesená",J120,0)</f>
        <v>0</v>
      </c>
      <c r="BH120" s="215">
        <f>IF(N120="sníž. přenesená",J120,0)</f>
        <v>0</v>
      </c>
      <c r="BI120" s="215">
        <f>IF(N120="nulová",J120,0)</f>
        <v>0</v>
      </c>
      <c r="BJ120" s="15" t="s">
        <v>78</v>
      </c>
      <c r="BK120" s="215">
        <f>ROUND(I120*H120,2)</f>
        <v>0</v>
      </c>
      <c r="BL120" s="15" t="s">
        <v>116</v>
      </c>
      <c r="BM120" s="214" t="s">
        <v>198</v>
      </c>
    </row>
    <row r="121" s="2" customFormat="1">
      <c r="A121" s="36"/>
      <c r="B121" s="37"/>
      <c r="C121" s="38"/>
      <c r="D121" s="216" t="s">
        <v>118</v>
      </c>
      <c r="E121" s="38"/>
      <c r="F121" s="217" t="s">
        <v>194</v>
      </c>
      <c r="G121" s="38"/>
      <c r="H121" s="38"/>
      <c r="I121" s="218"/>
      <c r="J121" s="38"/>
      <c r="K121" s="38"/>
      <c r="L121" s="42"/>
      <c r="M121" s="219"/>
      <c r="N121" s="220"/>
      <c r="O121" s="82"/>
      <c r="P121" s="82"/>
      <c r="Q121" s="82"/>
      <c r="R121" s="82"/>
      <c r="S121" s="82"/>
      <c r="T121" s="83"/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T121" s="15" t="s">
        <v>118</v>
      </c>
      <c r="AU121" s="15" t="s">
        <v>80</v>
      </c>
    </row>
    <row r="122" s="2" customFormat="1" ht="24.15" customHeight="1">
      <c r="A122" s="36"/>
      <c r="B122" s="37"/>
      <c r="C122" s="202" t="s">
        <v>199</v>
      </c>
      <c r="D122" s="202" t="s">
        <v>111</v>
      </c>
      <c r="E122" s="203" t="s">
        <v>200</v>
      </c>
      <c r="F122" s="204" t="s">
        <v>201</v>
      </c>
      <c r="G122" s="205" t="s">
        <v>114</v>
      </c>
      <c r="H122" s="206">
        <v>1</v>
      </c>
      <c r="I122" s="207"/>
      <c r="J122" s="208">
        <f>ROUND(I122*H122,2)</f>
        <v>0</v>
      </c>
      <c r="K122" s="204" t="s">
        <v>19</v>
      </c>
      <c r="L122" s="209"/>
      <c r="M122" s="210" t="s">
        <v>19</v>
      </c>
      <c r="N122" s="211" t="s">
        <v>41</v>
      </c>
      <c r="O122" s="82"/>
      <c r="P122" s="212">
        <f>O122*H122</f>
        <v>0</v>
      </c>
      <c r="Q122" s="212">
        <v>0</v>
      </c>
      <c r="R122" s="212">
        <f>Q122*H122</f>
        <v>0</v>
      </c>
      <c r="S122" s="212">
        <v>0</v>
      </c>
      <c r="T122" s="213">
        <f>S122*H122</f>
        <v>0</v>
      </c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R122" s="214" t="s">
        <v>115</v>
      </c>
      <c r="AT122" s="214" t="s">
        <v>111</v>
      </c>
      <c r="AU122" s="214" t="s">
        <v>80</v>
      </c>
      <c r="AY122" s="15" t="s">
        <v>108</v>
      </c>
      <c r="BE122" s="215">
        <f>IF(N122="základní",J122,0)</f>
        <v>0</v>
      </c>
      <c r="BF122" s="215">
        <f>IF(N122="snížená",J122,0)</f>
        <v>0</v>
      </c>
      <c r="BG122" s="215">
        <f>IF(N122="zákl. přenesená",J122,0)</f>
        <v>0</v>
      </c>
      <c r="BH122" s="215">
        <f>IF(N122="sníž. přenesená",J122,0)</f>
        <v>0</v>
      </c>
      <c r="BI122" s="215">
        <f>IF(N122="nulová",J122,0)</f>
        <v>0</v>
      </c>
      <c r="BJ122" s="15" t="s">
        <v>78</v>
      </c>
      <c r="BK122" s="215">
        <f>ROUND(I122*H122,2)</f>
        <v>0</v>
      </c>
      <c r="BL122" s="15" t="s">
        <v>116</v>
      </c>
      <c r="BM122" s="214" t="s">
        <v>202</v>
      </c>
    </row>
    <row r="123" s="2" customFormat="1">
      <c r="A123" s="36"/>
      <c r="B123" s="37"/>
      <c r="C123" s="38"/>
      <c r="D123" s="216" t="s">
        <v>118</v>
      </c>
      <c r="E123" s="38"/>
      <c r="F123" s="217" t="s">
        <v>194</v>
      </c>
      <c r="G123" s="38"/>
      <c r="H123" s="38"/>
      <c r="I123" s="218"/>
      <c r="J123" s="38"/>
      <c r="K123" s="38"/>
      <c r="L123" s="42"/>
      <c r="M123" s="219"/>
      <c r="N123" s="220"/>
      <c r="O123" s="82"/>
      <c r="P123" s="82"/>
      <c r="Q123" s="82"/>
      <c r="R123" s="82"/>
      <c r="S123" s="82"/>
      <c r="T123" s="83"/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T123" s="15" t="s">
        <v>118</v>
      </c>
      <c r="AU123" s="15" t="s">
        <v>80</v>
      </c>
    </row>
    <row r="124" s="2" customFormat="1" ht="24.15" customHeight="1">
      <c r="A124" s="36"/>
      <c r="B124" s="37"/>
      <c r="C124" s="202" t="s">
        <v>7</v>
      </c>
      <c r="D124" s="202" t="s">
        <v>111</v>
      </c>
      <c r="E124" s="203" t="s">
        <v>203</v>
      </c>
      <c r="F124" s="204" t="s">
        <v>204</v>
      </c>
      <c r="G124" s="205" t="s">
        <v>114</v>
      </c>
      <c r="H124" s="206">
        <v>1</v>
      </c>
      <c r="I124" s="207"/>
      <c r="J124" s="208">
        <f>ROUND(I124*H124,2)</f>
        <v>0</v>
      </c>
      <c r="K124" s="204" t="s">
        <v>19</v>
      </c>
      <c r="L124" s="209"/>
      <c r="M124" s="210" t="s">
        <v>19</v>
      </c>
      <c r="N124" s="211" t="s">
        <v>41</v>
      </c>
      <c r="O124" s="82"/>
      <c r="P124" s="212">
        <f>O124*H124</f>
        <v>0</v>
      </c>
      <c r="Q124" s="212">
        <v>0</v>
      </c>
      <c r="R124" s="212">
        <f>Q124*H124</f>
        <v>0</v>
      </c>
      <c r="S124" s="212">
        <v>0</v>
      </c>
      <c r="T124" s="213">
        <f>S124*H124</f>
        <v>0</v>
      </c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R124" s="214" t="s">
        <v>115</v>
      </c>
      <c r="AT124" s="214" t="s">
        <v>111</v>
      </c>
      <c r="AU124" s="214" t="s">
        <v>80</v>
      </c>
      <c r="AY124" s="15" t="s">
        <v>108</v>
      </c>
      <c r="BE124" s="215">
        <f>IF(N124="základní",J124,0)</f>
        <v>0</v>
      </c>
      <c r="BF124" s="215">
        <f>IF(N124="snížená",J124,0)</f>
        <v>0</v>
      </c>
      <c r="BG124" s="215">
        <f>IF(N124="zákl. přenesená",J124,0)</f>
        <v>0</v>
      </c>
      <c r="BH124" s="215">
        <f>IF(N124="sníž. přenesená",J124,0)</f>
        <v>0</v>
      </c>
      <c r="BI124" s="215">
        <f>IF(N124="nulová",J124,0)</f>
        <v>0</v>
      </c>
      <c r="BJ124" s="15" t="s">
        <v>78</v>
      </c>
      <c r="BK124" s="215">
        <f>ROUND(I124*H124,2)</f>
        <v>0</v>
      </c>
      <c r="BL124" s="15" t="s">
        <v>116</v>
      </c>
      <c r="BM124" s="214" t="s">
        <v>205</v>
      </c>
    </row>
    <row r="125" s="2" customFormat="1">
      <c r="A125" s="36"/>
      <c r="B125" s="37"/>
      <c r="C125" s="38"/>
      <c r="D125" s="216" t="s">
        <v>118</v>
      </c>
      <c r="E125" s="38"/>
      <c r="F125" s="217" t="s">
        <v>128</v>
      </c>
      <c r="G125" s="38"/>
      <c r="H125" s="38"/>
      <c r="I125" s="218"/>
      <c r="J125" s="38"/>
      <c r="K125" s="38"/>
      <c r="L125" s="42"/>
      <c r="M125" s="219"/>
      <c r="N125" s="220"/>
      <c r="O125" s="82"/>
      <c r="P125" s="82"/>
      <c r="Q125" s="82"/>
      <c r="R125" s="82"/>
      <c r="S125" s="82"/>
      <c r="T125" s="83"/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T125" s="15" t="s">
        <v>118</v>
      </c>
      <c r="AU125" s="15" t="s">
        <v>80</v>
      </c>
    </row>
    <row r="126" s="2" customFormat="1" ht="24.15" customHeight="1">
      <c r="A126" s="36"/>
      <c r="B126" s="37"/>
      <c r="C126" s="202" t="s">
        <v>206</v>
      </c>
      <c r="D126" s="202" t="s">
        <v>111</v>
      </c>
      <c r="E126" s="203" t="s">
        <v>207</v>
      </c>
      <c r="F126" s="204" t="s">
        <v>208</v>
      </c>
      <c r="G126" s="205" t="s">
        <v>114</v>
      </c>
      <c r="H126" s="206">
        <v>1</v>
      </c>
      <c r="I126" s="207"/>
      <c r="J126" s="208">
        <f>ROUND(I126*H126,2)</f>
        <v>0</v>
      </c>
      <c r="K126" s="204" t="s">
        <v>19</v>
      </c>
      <c r="L126" s="209"/>
      <c r="M126" s="210" t="s">
        <v>19</v>
      </c>
      <c r="N126" s="211" t="s">
        <v>41</v>
      </c>
      <c r="O126" s="82"/>
      <c r="P126" s="212">
        <f>O126*H126</f>
        <v>0</v>
      </c>
      <c r="Q126" s="212">
        <v>0</v>
      </c>
      <c r="R126" s="212">
        <f>Q126*H126</f>
        <v>0</v>
      </c>
      <c r="S126" s="212">
        <v>0</v>
      </c>
      <c r="T126" s="213">
        <f>S126*H126</f>
        <v>0</v>
      </c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R126" s="214" t="s">
        <v>115</v>
      </c>
      <c r="AT126" s="214" t="s">
        <v>111</v>
      </c>
      <c r="AU126" s="214" t="s">
        <v>80</v>
      </c>
      <c r="AY126" s="15" t="s">
        <v>108</v>
      </c>
      <c r="BE126" s="215">
        <f>IF(N126="základní",J126,0)</f>
        <v>0</v>
      </c>
      <c r="BF126" s="215">
        <f>IF(N126="snížená",J126,0)</f>
        <v>0</v>
      </c>
      <c r="BG126" s="215">
        <f>IF(N126="zákl. přenesená",J126,0)</f>
        <v>0</v>
      </c>
      <c r="BH126" s="215">
        <f>IF(N126="sníž. přenesená",J126,0)</f>
        <v>0</v>
      </c>
      <c r="BI126" s="215">
        <f>IF(N126="nulová",J126,0)</f>
        <v>0</v>
      </c>
      <c r="BJ126" s="15" t="s">
        <v>78</v>
      </c>
      <c r="BK126" s="215">
        <f>ROUND(I126*H126,2)</f>
        <v>0</v>
      </c>
      <c r="BL126" s="15" t="s">
        <v>116</v>
      </c>
      <c r="BM126" s="214" t="s">
        <v>209</v>
      </c>
    </row>
    <row r="127" s="2" customFormat="1">
      <c r="A127" s="36"/>
      <c r="B127" s="37"/>
      <c r="C127" s="38"/>
      <c r="D127" s="216" t="s">
        <v>118</v>
      </c>
      <c r="E127" s="38"/>
      <c r="F127" s="217" t="s">
        <v>128</v>
      </c>
      <c r="G127" s="38"/>
      <c r="H127" s="38"/>
      <c r="I127" s="218"/>
      <c r="J127" s="38"/>
      <c r="K127" s="38"/>
      <c r="L127" s="42"/>
      <c r="M127" s="219"/>
      <c r="N127" s="220"/>
      <c r="O127" s="82"/>
      <c r="P127" s="82"/>
      <c r="Q127" s="82"/>
      <c r="R127" s="82"/>
      <c r="S127" s="82"/>
      <c r="T127" s="83"/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T127" s="15" t="s">
        <v>118</v>
      </c>
      <c r="AU127" s="15" t="s">
        <v>80</v>
      </c>
    </row>
    <row r="128" s="2" customFormat="1" ht="24.15" customHeight="1">
      <c r="A128" s="36"/>
      <c r="B128" s="37"/>
      <c r="C128" s="202" t="s">
        <v>210</v>
      </c>
      <c r="D128" s="202" t="s">
        <v>111</v>
      </c>
      <c r="E128" s="203" t="s">
        <v>211</v>
      </c>
      <c r="F128" s="204" t="s">
        <v>212</v>
      </c>
      <c r="G128" s="205" t="s">
        <v>114</v>
      </c>
      <c r="H128" s="206">
        <v>1</v>
      </c>
      <c r="I128" s="207"/>
      <c r="J128" s="208">
        <f>ROUND(I128*H128,2)</f>
        <v>0</v>
      </c>
      <c r="K128" s="204" t="s">
        <v>19</v>
      </c>
      <c r="L128" s="209"/>
      <c r="M128" s="210" t="s">
        <v>19</v>
      </c>
      <c r="N128" s="211" t="s">
        <v>41</v>
      </c>
      <c r="O128" s="82"/>
      <c r="P128" s="212">
        <f>O128*H128</f>
        <v>0</v>
      </c>
      <c r="Q128" s="212">
        <v>0</v>
      </c>
      <c r="R128" s="212">
        <f>Q128*H128</f>
        <v>0</v>
      </c>
      <c r="S128" s="212">
        <v>0</v>
      </c>
      <c r="T128" s="213">
        <f>S128*H128</f>
        <v>0</v>
      </c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R128" s="214" t="s">
        <v>115</v>
      </c>
      <c r="AT128" s="214" t="s">
        <v>111</v>
      </c>
      <c r="AU128" s="214" t="s">
        <v>80</v>
      </c>
      <c r="AY128" s="15" t="s">
        <v>108</v>
      </c>
      <c r="BE128" s="215">
        <f>IF(N128="základní",J128,0)</f>
        <v>0</v>
      </c>
      <c r="BF128" s="215">
        <f>IF(N128="snížená",J128,0)</f>
        <v>0</v>
      </c>
      <c r="BG128" s="215">
        <f>IF(N128="zákl. přenesená",J128,0)</f>
        <v>0</v>
      </c>
      <c r="BH128" s="215">
        <f>IF(N128="sníž. přenesená",J128,0)</f>
        <v>0</v>
      </c>
      <c r="BI128" s="215">
        <f>IF(N128="nulová",J128,0)</f>
        <v>0</v>
      </c>
      <c r="BJ128" s="15" t="s">
        <v>78</v>
      </c>
      <c r="BK128" s="215">
        <f>ROUND(I128*H128,2)</f>
        <v>0</v>
      </c>
      <c r="BL128" s="15" t="s">
        <v>116</v>
      </c>
      <c r="BM128" s="214" t="s">
        <v>213</v>
      </c>
    </row>
    <row r="129" s="2" customFormat="1">
      <c r="A129" s="36"/>
      <c r="B129" s="37"/>
      <c r="C129" s="38"/>
      <c r="D129" s="216" t="s">
        <v>118</v>
      </c>
      <c r="E129" s="38"/>
      <c r="F129" s="217" t="s">
        <v>128</v>
      </c>
      <c r="G129" s="38"/>
      <c r="H129" s="38"/>
      <c r="I129" s="218"/>
      <c r="J129" s="38"/>
      <c r="K129" s="38"/>
      <c r="L129" s="42"/>
      <c r="M129" s="219"/>
      <c r="N129" s="220"/>
      <c r="O129" s="82"/>
      <c r="P129" s="82"/>
      <c r="Q129" s="82"/>
      <c r="R129" s="82"/>
      <c r="S129" s="82"/>
      <c r="T129" s="83"/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T129" s="15" t="s">
        <v>118</v>
      </c>
      <c r="AU129" s="15" t="s">
        <v>80</v>
      </c>
    </row>
    <row r="130" s="2" customFormat="1" ht="14.4" customHeight="1">
      <c r="A130" s="36"/>
      <c r="B130" s="37"/>
      <c r="C130" s="202" t="s">
        <v>214</v>
      </c>
      <c r="D130" s="202" t="s">
        <v>111</v>
      </c>
      <c r="E130" s="203" t="s">
        <v>215</v>
      </c>
      <c r="F130" s="204" t="s">
        <v>216</v>
      </c>
      <c r="G130" s="205" t="s">
        <v>114</v>
      </c>
      <c r="H130" s="206">
        <v>1</v>
      </c>
      <c r="I130" s="207"/>
      <c r="J130" s="208">
        <f>ROUND(I130*H130,2)</f>
        <v>0</v>
      </c>
      <c r="K130" s="204" t="s">
        <v>19</v>
      </c>
      <c r="L130" s="209"/>
      <c r="M130" s="210" t="s">
        <v>19</v>
      </c>
      <c r="N130" s="211" t="s">
        <v>41</v>
      </c>
      <c r="O130" s="82"/>
      <c r="P130" s="212">
        <f>O130*H130</f>
        <v>0</v>
      </c>
      <c r="Q130" s="212">
        <v>0</v>
      </c>
      <c r="R130" s="212">
        <f>Q130*H130</f>
        <v>0</v>
      </c>
      <c r="S130" s="212">
        <v>0</v>
      </c>
      <c r="T130" s="213">
        <f>S130*H130</f>
        <v>0</v>
      </c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R130" s="214" t="s">
        <v>115</v>
      </c>
      <c r="AT130" s="214" t="s">
        <v>111</v>
      </c>
      <c r="AU130" s="214" t="s">
        <v>80</v>
      </c>
      <c r="AY130" s="15" t="s">
        <v>108</v>
      </c>
      <c r="BE130" s="215">
        <f>IF(N130="základní",J130,0)</f>
        <v>0</v>
      </c>
      <c r="BF130" s="215">
        <f>IF(N130="snížená",J130,0)</f>
        <v>0</v>
      </c>
      <c r="BG130" s="215">
        <f>IF(N130="zákl. přenesená",J130,0)</f>
        <v>0</v>
      </c>
      <c r="BH130" s="215">
        <f>IF(N130="sníž. přenesená",J130,0)</f>
        <v>0</v>
      </c>
      <c r="BI130" s="215">
        <f>IF(N130="nulová",J130,0)</f>
        <v>0</v>
      </c>
      <c r="BJ130" s="15" t="s">
        <v>78</v>
      </c>
      <c r="BK130" s="215">
        <f>ROUND(I130*H130,2)</f>
        <v>0</v>
      </c>
      <c r="BL130" s="15" t="s">
        <v>116</v>
      </c>
      <c r="BM130" s="214" t="s">
        <v>217</v>
      </c>
    </row>
    <row r="131" s="2" customFormat="1">
      <c r="A131" s="36"/>
      <c r="B131" s="37"/>
      <c r="C131" s="38"/>
      <c r="D131" s="216" t="s">
        <v>118</v>
      </c>
      <c r="E131" s="38"/>
      <c r="F131" s="217" t="s">
        <v>128</v>
      </c>
      <c r="G131" s="38"/>
      <c r="H131" s="38"/>
      <c r="I131" s="218"/>
      <c r="J131" s="38"/>
      <c r="K131" s="38"/>
      <c r="L131" s="42"/>
      <c r="M131" s="219"/>
      <c r="N131" s="220"/>
      <c r="O131" s="82"/>
      <c r="P131" s="82"/>
      <c r="Q131" s="82"/>
      <c r="R131" s="82"/>
      <c r="S131" s="82"/>
      <c r="T131" s="83"/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T131" s="15" t="s">
        <v>118</v>
      </c>
      <c r="AU131" s="15" t="s">
        <v>80</v>
      </c>
    </row>
    <row r="132" s="2" customFormat="1" ht="14.4" customHeight="1">
      <c r="A132" s="36"/>
      <c r="B132" s="37"/>
      <c r="C132" s="202" t="s">
        <v>218</v>
      </c>
      <c r="D132" s="202" t="s">
        <v>111</v>
      </c>
      <c r="E132" s="203" t="s">
        <v>219</v>
      </c>
      <c r="F132" s="204" t="s">
        <v>220</v>
      </c>
      <c r="G132" s="205" t="s">
        <v>114</v>
      </c>
      <c r="H132" s="206">
        <v>1</v>
      </c>
      <c r="I132" s="207"/>
      <c r="J132" s="208">
        <f>ROUND(I132*H132,2)</f>
        <v>0</v>
      </c>
      <c r="K132" s="204" t="s">
        <v>19</v>
      </c>
      <c r="L132" s="209"/>
      <c r="M132" s="210" t="s">
        <v>19</v>
      </c>
      <c r="N132" s="211" t="s">
        <v>41</v>
      </c>
      <c r="O132" s="82"/>
      <c r="P132" s="212">
        <f>O132*H132</f>
        <v>0</v>
      </c>
      <c r="Q132" s="212">
        <v>0</v>
      </c>
      <c r="R132" s="212">
        <f>Q132*H132</f>
        <v>0</v>
      </c>
      <c r="S132" s="212">
        <v>0</v>
      </c>
      <c r="T132" s="213">
        <f>S132*H132</f>
        <v>0</v>
      </c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R132" s="214" t="s">
        <v>115</v>
      </c>
      <c r="AT132" s="214" t="s">
        <v>111</v>
      </c>
      <c r="AU132" s="214" t="s">
        <v>80</v>
      </c>
      <c r="AY132" s="15" t="s">
        <v>108</v>
      </c>
      <c r="BE132" s="215">
        <f>IF(N132="základní",J132,0)</f>
        <v>0</v>
      </c>
      <c r="BF132" s="215">
        <f>IF(N132="snížená",J132,0)</f>
        <v>0</v>
      </c>
      <c r="BG132" s="215">
        <f>IF(N132="zákl. přenesená",J132,0)</f>
        <v>0</v>
      </c>
      <c r="BH132" s="215">
        <f>IF(N132="sníž. přenesená",J132,0)</f>
        <v>0</v>
      </c>
      <c r="BI132" s="215">
        <f>IF(N132="nulová",J132,0)</f>
        <v>0</v>
      </c>
      <c r="BJ132" s="15" t="s">
        <v>78</v>
      </c>
      <c r="BK132" s="215">
        <f>ROUND(I132*H132,2)</f>
        <v>0</v>
      </c>
      <c r="BL132" s="15" t="s">
        <v>116</v>
      </c>
      <c r="BM132" s="214" t="s">
        <v>221</v>
      </c>
    </row>
    <row r="133" s="2" customFormat="1">
      <c r="A133" s="36"/>
      <c r="B133" s="37"/>
      <c r="C133" s="38"/>
      <c r="D133" s="216" t="s">
        <v>118</v>
      </c>
      <c r="E133" s="38"/>
      <c r="F133" s="217" t="s">
        <v>128</v>
      </c>
      <c r="G133" s="38"/>
      <c r="H133" s="38"/>
      <c r="I133" s="218"/>
      <c r="J133" s="38"/>
      <c r="K133" s="38"/>
      <c r="L133" s="42"/>
      <c r="M133" s="221"/>
      <c r="N133" s="222"/>
      <c r="O133" s="223"/>
      <c r="P133" s="223"/>
      <c r="Q133" s="223"/>
      <c r="R133" s="223"/>
      <c r="S133" s="223"/>
      <c r="T133" s="224"/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T133" s="15" t="s">
        <v>118</v>
      </c>
      <c r="AU133" s="15" t="s">
        <v>80</v>
      </c>
    </row>
    <row r="134" s="2" customFormat="1" ht="6.96" customHeight="1">
      <c r="A134" s="36"/>
      <c r="B134" s="57"/>
      <c r="C134" s="58"/>
      <c r="D134" s="58"/>
      <c r="E134" s="58"/>
      <c r="F134" s="58"/>
      <c r="G134" s="58"/>
      <c r="H134" s="58"/>
      <c r="I134" s="58"/>
      <c r="J134" s="58"/>
      <c r="K134" s="58"/>
      <c r="L134" s="42"/>
      <c r="M134" s="36"/>
      <c r="O134" s="36"/>
      <c r="P134" s="36"/>
      <c r="Q134" s="36"/>
      <c r="R134" s="36"/>
      <c r="S134" s="36"/>
      <c r="T134" s="36"/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</row>
  </sheetData>
  <sheetProtection sheet="1" autoFilter="0" formatColumns="0" formatRows="0" objects="1" scenarios="1" spinCount="100000" saltValue="v1AuweTbZsG7IbeFeZ112b/60ZrPmbtb9pRaDoTKrWCOm8d8HxrR2zt0SKabk2DCLZLIlk7gtaRXiMRgXH/wxw==" hashValue="VGE5immyM2koNeRXa1gqiMCpbWh264LYCAHLW/VVdIZyRpzmPOZnjA752TwZdiPrUPFgqlCNibUt+UEwbvo5Lg==" algorithmName="SHA-512" password="CC35"/>
  <autoFilter ref="C80:K133"/>
  <mergeCells count="9">
    <mergeCell ref="E7:H7"/>
    <mergeCell ref="E9:H9"/>
    <mergeCell ref="E18:H18"/>
    <mergeCell ref="E27:H27"/>
    <mergeCell ref="E48:H48"/>
    <mergeCell ref="E50:H50"/>
    <mergeCell ref="E71:H71"/>
    <mergeCell ref="E73:H7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83</v>
      </c>
    </row>
    <row r="3" s="1" customFormat="1" ht="6.96" customHeight="1">
      <c r="B3" s="126"/>
      <c r="C3" s="127"/>
      <c r="D3" s="127"/>
      <c r="E3" s="127"/>
      <c r="F3" s="127"/>
      <c r="G3" s="127"/>
      <c r="H3" s="127"/>
      <c r="I3" s="127"/>
      <c r="J3" s="127"/>
      <c r="K3" s="127"/>
      <c r="L3" s="18"/>
      <c r="AT3" s="15" t="s">
        <v>80</v>
      </c>
    </row>
    <row r="4" s="1" customFormat="1" ht="24.96" customHeight="1">
      <c r="B4" s="18"/>
      <c r="D4" s="128" t="s">
        <v>84</v>
      </c>
      <c r="L4" s="18"/>
      <c r="M4" s="129" t="s">
        <v>10</v>
      </c>
      <c r="AT4" s="15" t="s">
        <v>4</v>
      </c>
    </row>
    <row r="5" s="1" customFormat="1" ht="6.96" customHeight="1">
      <c r="B5" s="18"/>
      <c r="L5" s="18"/>
    </row>
    <row r="6" s="1" customFormat="1" ht="12" customHeight="1">
      <c r="B6" s="18"/>
      <c r="D6" s="130" t="s">
        <v>16</v>
      </c>
      <c r="L6" s="18"/>
    </row>
    <row r="7" s="1" customFormat="1" ht="16.5" customHeight="1">
      <c r="B7" s="18"/>
      <c r="E7" s="131" t="str">
        <f>'Rekapitulace stavby'!K6</f>
        <v>Transformace USP pro mládež Kvasiny, Výstavba v lokalitě Častolovice</v>
      </c>
      <c r="F7" s="130"/>
      <c r="G7" s="130"/>
      <c r="H7" s="130"/>
      <c r="L7" s="18"/>
    </row>
    <row r="8" s="2" customFormat="1" ht="12" customHeight="1">
      <c r="A8" s="36"/>
      <c r="B8" s="42"/>
      <c r="C8" s="36"/>
      <c r="D8" s="130" t="s">
        <v>85</v>
      </c>
      <c r="E8" s="36"/>
      <c r="F8" s="36"/>
      <c r="G8" s="36"/>
      <c r="H8" s="36"/>
      <c r="I8" s="36"/>
      <c r="J8" s="36"/>
      <c r="K8" s="36"/>
      <c r="L8" s="132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6.5" customHeight="1">
      <c r="A9" s="36"/>
      <c r="B9" s="42"/>
      <c r="C9" s="36"/>
      <c r="D9" s="36"/>
      <c r="E9" s="133" t="s">
        <v>222</v>
      </c>
      <c r="F9" s="36"/>
      <c r="G9" s="36"/>
      <c r="H9" s="36"/>
      <c r="I9" s="36"/>
      <c r="J9" s="36"/>
      <c r="K9" s="36"/>
      <c r="L9" s="132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42"/>
      <c r="C10" s="36"/>
      <c r="D10" s="36"/>
      <c r="E10" s="36"/>
      <c r="F10" s="36"/>
      <c r="G10" s="36"/>
      <c r="H10" s="36"/>
      <c r="I10" s="36"/>
      <c r="J10" s="36"/>
      <c r="K10" s="36"/>
      <c r="L10" s="132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42"/>
      <c r="C11" s="36"/>
      <c r="D11" s="130" t="s">
        <v>18</v>
      </c>
      <c r="E11" s="36"/>
      <c r="F11" s="134" t="s">
        <v>19</v>
      </c>
      <c r="G11" s="36"/>
      <c r="H11" s="36"/>
      <c r="I11" s="130" t="s">
        <v>20</v>
      </c>
      <c r="J11" s="134" t="s">
        <v>19</v>
      </c>
      <c r="K11" s="36"/>
      <c r="L11" s="132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42"/>
      <c r="C12" s="36"/>
      <c r="D12" s="130" t="s">
        <v>21</v>
      </c>
      <c r="E12" s="36"/>
      <c r="F12" s="134" t="s">
        <v>22</v>
      </c>
      <c r="G12" s="36"/>
      <c r="H12" s="36"/>
      <c r="I12" s="130" t="s">
        <v>23</v>
      </c>
      <c r="J12" s="135" t="str">
        <f>'Rekapitulace stavby'!AN8</f>
        <v>30. 10. 2020</v>
      </c>
      <c r="K12" s="36"/>
      <c r="L12" s="132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0.8" customHeight="1">
      <c r="A13" s="36"/>
      <c r="B13" s="42"/>
      <c r="C13" s="36"/>
      <c r="D13" s="36"/>
      <c r="E13" s="36"/>
      <c r="F13" s="36"/>
      <c r="G13" s="36"/>
      <c r="H13" s="36"/>
      <c r="I13" s="36"/>
      <c r="J13" s="36"/>
      <c r="K13" s="36"/>
      <c r="L13" s="132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30" t="s">
        <v>25</v>
      </c>
      <c r="E14" s="36"/>
      <c r="F14" s="36"/>
      <c r="G14" s="36"/>
      <c r="H14" s="36"/>
      <c r="I14" s="130" t="s">
        <v>26</v>
      </c>
      <c r="J14" s="134" t="s">
        <v>19</v>
      </c>
      <c r="K14" s="36"/>
      <c r="L14" s="132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42"/>
      <c r="C15" s="36"/>
      <c r="D15" s="36"/>
      <c r="E15" s="134" t="s">
        <v>27</v>
      </c>
      <c r="F15" s="36"/>
      <c r="G15" s="36"/>
      <c r="H15" s="36"/>
      <c r="I15" s="130" t="s">
        <v>28</v>
      </c>
      <c r="J15" s="134" t="s">
        <v>19</v>
      </c>
      <c r="K15" s="36"/>
      <c r="L15" s="132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42"/>
      <c r="C16" s="36"/>
      <c r="D16" s="36"/>
      <c r="E16" s="36"/>
      <c r="F16" s="36"/>
      <c r="G16" s="36"/>
      <c r="H16" s="36"/>
      <c r="I16" s="36"/>
      <c r="J16" s="36"/>
      <c r="K16" s="36"/>
      <c r="L16" s="132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42"/>
      <c r="C17" s="36"/>
      <c r="D17" s="130" t="s">
        <v>29</v>
      </c>
      <c r="E17" s="36"/>
      <c r="F17" s="36"/>
      <c r="G17" s="36"/>
      <c r="H17" s="36"/>
      <c r="I17" s="130" t="s">
        <v>26</v>
      </c>
      <c r="J17" s="31" t="str">
        <f>'Rekapitulace stavby'!AN13</f>
        <v>Vyplň údaj</v>
      </c>
      <c r="K17" s="36"/>
      <c r="L17" s="132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42"/>
      <c r="C18" s="36"/>
      <c r="D18" s="36"/>
      <c r="E18" s="31" t="str">
        <f>'Rekapitulace stavby'!E14</f>
        <v>Vyplň údaj</v>
      </c>
      <c r="F18" s="134"/>
      <c r="G18" s="134"/>
      <c r="H18" s="134"/>
      <c r="I18" s="130" t="s">
        <v>28</v>
      </c>
      <c r="J18" s="31" t="str">
        <f>'Rekapitulace stavby'!AN14</f>
        <v>Vyplň údaj</v>
      </c>
      <c r="K18" s="36"/>
      <c r="L18" s="132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42"/>
      <c r="C19" s="36"/>
      <c r="D19" s="36"/>
      <c r="E19" s="36"/>
      <c r="F19" s="36"/>
      <c r="G19" s="36"/>
      <c r="H19" s="36"/>
      <c r="I19" s="36"/>
      <c r="J19" s="36"/>
      <c r="K19" s="36"/>
      <c r="L19" s="132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42"/>
      <c r="C20" s="36"/>
      <c r="D20" s="130" t="s">
        <v>31</v>
      </c>
      <c r="E20" s="36"/>
      <c r="F20" s="36"/>
      <c r="G20" s="36"/>
      <c r="H20" s="36"/>
      <c r="I20" s="130" t="s">
        <v>26</v>
      </c>
      <c r="J20" s="134" t="s">
        <v>19</v>
      </c>
      <c r="K20" s="36"/>
      <c r="L20" s="132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42"/>
      <c r="C21" s="36"/>
      <c r="D21" s="36"/>
      <c r="E21" s="134" t="s">
        <v>27</v>
      </c>
      <c r="F21" s="36"/>
      <c r="G21" s="36"/>
      <c r="H21" s="36"/>
      <c r="I21" s="130" t="s">
        <v>28</v>
      </c>
      <c r="J21" s="134" t="s">
        <v>19</v>
      </c>
      <c r="K21" s="36"/>
      <c r="L21" s="132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42"/>
      <c r="C22" s="36"/>
      <c r="D22" s="36"/>
      <c r="E22" s="36"/>
      <c r="F22" s="36"/>
      <c r="G22" s="36"/>
      <c r="H22" s="36"/>
      <c r="I22" s="36"/>
      <c r="J22" s="36"/>
      <c r="K22" s="36"/>
      <c r="L22" s="132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42"/>
      <c r="C23" s="36"/>
      <c r="D23" s="130" t="s">
        <v>33</v>
      </c>
      <c r="E23" s="36"/>
      <c r="F23" s="36"/>
      <c r="G23" s="36"/>
      <c r="H23" s="36"/>
      <c r="I23" s="130" t="s">
        <v>26</v>
      </c>
      <c r="J23" s="134" t="str">
        <f>IF('Rekapitulace stavby'!AN19="","",'Rekapitulace stavby'!AN19)</f>
        <v/>
      </c>
      <c r="K23" s="36"/>
      <c r="L23" s="132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42"/>
      <c r="C24" s="36"/>
      <c r="D24" s="36"/>
      <c r="E24" s="134" t="str">
        <f>IF('Rekapitulace stavby'!E20="","",'Rekapitulace stavby'!E20)</f>
        <v xml:space="preserve"> </v>
      </c>
      <c r="F24" s="36"/>
      <c r="G24" s="36"/>
      <c r="H24" s="36"/>
      <c r="I24" s="130" t="s">
        <v>28</v>
      </c>
      <c r="J24" s="134" t="str">
        <f>IF('Rekapitulace stavby'!AN20="","",'Rekapitulace stavby'!AN20)</f>
        <v/>
      </c>
      <c r="K24" s="36"/>
      <c r="L24" s="132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42"/>
      <c r="C25" s="36"/>
      <c r="D25" s="36"/>
      <c r="E25" s="36"/>
      <c r="F25" s="36"/>
      <c r="G25" s="36"/>
      <c r="H25" s="36"/>
      <c r="I25" s="36"/>
      <c r="J25" s="36"/>
      <c r="K25" s="36"/>
      <c r="L25" s="132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42"/>
      <c r="C26" s="36"/>
      <c r="D26" s="130" t="s">
        <v>34</v>
      </c>
      <c r="E26" s="36"/>
      <c r="F26" s="36"/>
      <c r="G26" s="36"/>
      <c r="H26" s="36"/>
      <c r="I26" s="36"/>
      <c r="J26" s="36"/>
      <c r="K26" s="36"/>
      <c r="L26" s="132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16.5" customHeight="1">
      <c r="A27" s="136"/>
      <c r="B27" s="137"/>
      <c r="C27" s="136"/>
      <c r="D27" s="136"/>
      <c r="E27" s="138" t="s">
        <v>35</v>
      </c>
      <c r="F27" s="138"/>
      <c r="G27" s="138"/>
      <c r="H27" s="138"/>
      <c r="I27" s="136"/>
      <c r="J27" s="136"/>
      <c r="K27" s="136"/>
      <c r="L27" s="139"/>
      <c r="S27" s="136"/>
      <c r="T27" s="136"/>
      <c r="U27" s="136"/>
      <c r="V27" s="136"/>
      <c r="W27" s="136"/>
      <c r="X27" s="136"/>
      <c r="Y27" s="136"/>
      <c r="Z27" s="136"/>
      <c r="AA27" s="136"/>
      <c r="AB27" s="136"/>
      <c r="AC27" s="136"/>
      <c r="AD27" s="136"/>
      <c r="AE27" s="136"/>
    </row>
    <row r="28" s="2" customFormat="1" ht="6.96" customHeight="1">
      <c r="A28" s="36"/>
      <c r="B28" s="42"/>
      <c r="C28" s="36"/>
      <c r="D28" s="36"/>
      <c r="E28" s="36"/>
      <c r="F28" s="36"/>
      <c r="G28" s="36"/>
      <c r="H28" s="36"/>
      <c r="I28" s="36"/>
      <c r="J28" s="36"/>
      <c r="K28" s="36"/>
      <c r="L28" s="132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42"/>
      <c r="C29" s="36"/>
      <c r="D29" s="140"/>
      <c r="E29" s="140"/>
      <c r="F29" s="140"/>
      <c r="G29" s="140"/>
      <c r="H29" s="140"/>
      <c r="I29" s="140"/>
      <c r="J29" s="140"/>
      <c r="K29" s="140"/>
      <c r="L29" s="132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25.44" customHeight="1">
      <c r="A30" s="36"/>
      <c r="B30" s="42"/>
      <c r="C30" s="36"/>
      <c r="D30" s="141" t="s">
        <v>36</v>
      </c>
      <c r="E30" s="36"/>
      <c r="F30" s="36"/>
      <c r="G30" s="36"/>
      <c r="H30" s="36"/>
      <c r="I30" s="36"/>
      <c r="J30" s="142">
        <f>ROUND(J81, 2)</f>
        <v>0</v>
      </c>
      <c r="K30" s="36"/>
      <c r="L30" s="132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40"/>
      <c r="E31" s="140"/>
      <c r="F31" s="140"/>
      <c r="G31" s="140"/>
      <c r="H31" s="140"/>
      <c r="I31" s="140"/>
      <c r="J31" s="140"/>
      <c r="K31" s="140"/>
      <c r="L31" s="132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42"/>
      <c r="C32" s="36"/>
      <c r="D32" s="36"/>
      <c r="E32" s="36"/>
      <c r="F32" s="143" t="s">
        <v>38</v>
      </c>
      <c r="G32" s="36"/>
      <c r="H32" s="36"/>
      <c r="I32" s="143" t="s">
        <v>37</v>
      </c>
      <c r="J32" s="143" t="s">
        <v>39</v>
      </c>
      <c r="K32" s="36"/>
      <c r="L32" s="132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14.4" customHeight="1">
      <c r="A33" s="36"/>
      <c r="B33" s="42"/>
      <c r="C33" s="36"/>
      <c r="D33" s="144" t="s">
        <v>40</v>
      </c>
      <c r="E33" s="130" t="s">
        <v>41</v>
      </c>
      <c r="F33" s="145">
        <f>ROUND((SUM(BE81:BE135)),  2)</f>
        <v>0</v>
      </c>
      <c r="G33" s="36"/>
      <c r="H33" s="36"/>
      <c r="I33" s="146">
        <v>0.20999999999999999</v>
      </c>
      <c r="J33" s="145">
        <f>ROUND(((SUM(BE81:BE135))*I33),  2)</f>
        <v>0</v>
      </c>
      <c r="K33" s="36"/>
      <c r="L33" s="132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130" t="s">
        <v>42</v>
      </c>
      <c r="F34" s="145">
        <f>ROUND((SUM(BF81:BF135)),  2)</f>
        <v>0</v>
      </c>
      <c r="G34" s="36"/>
      <c r="H34" s="36"/>
      <c r="I34" s="146">
        <v>0.14999999999999999</v>
      </c>
      <c r="J34" s="145">
        <f>ROUND(((SUM(BF81:BF135))*I34),  2)</f>
        <v>0</v>
      </c>
      <c r="K34" s="36"/>
      <c r="L34" s="132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42"/>
      <c r="C35" s="36"/>
      <c r="D35" s="36"/>
      <c r="E35" s="130" t="s">
        <v>43</v>
      </c>
      <c r="F35" s="145">
        <f>ROUND((SUM(BG81:BG135)),  2)</f>
        <v>0</v>
      </c>
      <c r="G35" s="36"/>
      <c r="H35" s="36"/>
      <c r="I35" s="146">
        <v>0.20999999999999999</v>
      </c>
      <c r="J35" s="145">
        <f>0</f>
        <v>0</v>
      </c>
      <c r="K35" s="36"/>
      <c r="L35" s="132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42"/>
      <c r="C36" s="36"/>
      <c r="D36" s="36"/>
      <c r="E36" s="130" t="s">
        <v>44</v>
      </c>
      <c r="F36" s="145">
        <f>ROUND((SUM(BH81:BH135)),  2)</f>
        <v>0</v>
      </c>
      <c r="G36" s="36"/>
      <c r="H36" s="36"/>
      <c r="I36" s="146">
        <v>0.14999999999999999</v>
      </c>
      <c r="J36" s="145">
        <f>0</f>
        <v>0</v>
      </c>
      <c r="K36" s="36"/>
      <c r="L36" s="132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30" t="s">
        <v>45</v>
      </c>
      <c r="F37" s="145">
        <f>ROUND((SUM(BI81:BI135)),  2)</f>
        <v>0</v>
      </c>
      <c r="G37" s="36"/>
      <c r="H37" s="36"/>
      <c r="I37" s="146">
        <v>0</v>
      </c>
      <c r="J37" s="145">
        <f>0</f>
        <v>0</v>
      </c>
      <c r="K37" s="36"/>
      <c r="L37" s="132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6.96" customHeight="1">
      <c r="A38" s="36"/>
      <c r="B38" s="42"/>
      <c r="C38" s="36"/>
      <c r="D38" s="36"/>
      <c r="E38" s="36"/>
      <c r="F38" s="36"/>
      <c r="G38" s="36"/>
      <c r="H38" s="36"/>
      <c r="I38" s="36"/>
      <c r="J38" s="36"/>
      <c r="K38" s="36"/>
      <c r="L38" s="132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2" customFormat="1" ht="25.44" customHeight="1">
      <c r="A39" s="36"/>
      <c r="B39" s="42"/>
      <c r="C39" s="147"/>
      <c r="D39" s="148" t="s">
        <v>46</v>
      </c>
      <c r="E39" s="149"/>
      <c r="F39" s="149"/>
      <c r="G39" s="150" t="s">
        <v>47</v>
      </c>
      <c r="H39" s="151" t="s">
        <v>48</v>
      </c>
      <c r="I39" s="149"/>
      <c r="J39" s="152">
        <f>SUM(J30:J37)</f>
        <v>0</v>
      </c>
      <c r="K39" s="153"/>
      <c r="L39" s="132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14.4" customHeight="1">
      <c r="A40" s="36"/>
      <c r="B40" s="154"/>
      <c r="C40" s="155"/>
      <c r="D40" s="155"/>
      <c r="E40" s="155"/>
      <c r="F40" s="155"/>
      <c r="G40" s="155"/>
      <c r="H40" s="155"/>
      <c r="I40" s="155"/>
      <c r="J40" s="155"/>
      <c r="K40" s="155"/>
      <c r="L40" s="132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4" s="2" customFormat="1" ht="6.96" customHeight="1">
      <c r="A44" s="36"/>
      <c r="B44" s="156"/>
      <c r="C44" s="157"/>
      <c r="D44" s="157"/>
      <c r="E44" s="157"/>
      <c r="F44" s="157"/>
      <c r="G44" s="157"/>
      <c r="H44" s="157"/>
      <c r="I44" s="157"/>
      <c r="J44" s="157"/>
      <c r="K44" s="157"/>
      <c r="L44" s="132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="2" customFormat="1" ht="24.96" customHeight="1">
      <c r="A45" s="36"/>
      <c r="B45" s="37"/>
      <c r="C45" s="21" t="s">
        <v>87</v>
      </c>
      <c r="D45" s="38"/>
      <c r="E45" s="38"/>
      <c r="F45" s="38"/>
      <c r="G45" s="38"/>
      <c r="H45" s="38"/>
      <c r="I45" s="38"/>
      <c r="J45" s="38"/>
      <c r="K45" s="38"/>
      <c r="L45" s="132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s="2" customFormat="1" ht="6.96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132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="2" customFormat="1" ht="12" customHeight="1">
      <c r="A47" s="36"/>
      <c r="B47" s="37"/>
      <c r="C47" s="30" t="s">
        <v>16</v>
      </c>
      <c r="D47" s="38"/>
      <c r="E47" s="38"/>
      <c r="F47" s="38"/>
      <c r="G47" s="38"/>
      <c r="H47" s="38"/>
      <c r="I47" s="38"/>
      <c r="J47" s="38"/>
      <c r="K47" s="38"/>
      <c r="L47" s="132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="2" customFormat="1" ht="16.5" customHeight="1">
      <c r="A48" s="36"/>
      <c r="B48" s="37"/>
      <c r="C48" s="38"/>
      <c r="D48" s="38"/>
      <c r="E48" s="158" t="str">
        <f>E7</f>
        <v>Transformace USP pro mládež Kvasiny, Výstavba v lokalitě Častolovice</v>
      </c>
      <c r="F48" s="30"/>
      <c r="G48" s="30"/>
      <c r="H48" s="30"/>
      <c r="I48" s="38"/>
      <c r="J48" s="38"/>
      <c r="K48" s="38"/>
      <c r="L48" s="132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="2" customFormat="1" ht="12" customHeight="1">
      <c r="A49" s="36"/>
      <c r="B49" s="37"/>
      <c r="C49" s="30" t="s">
        <v>85</v>
      </c>
      <c r="D49" s="38"/>
      <c r="E49" s="38"/>
      <c r="F49" s="38"/>
      <c r="G49" s="38"/>
      <c r="H49" s="38"/>
      <c r="I49" s="38"/>
      <c r="J49" s="38"/>
      <c r="K49" s="38"/>
      <c r="L49" s="132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="2" customFormat="1" ht="16.5" customHeight="1">
      <c r="A50" s="36"/>
      <c r="B50" s="37"/>
      <c r="C50" s="38"/>
      <c r="D50" s="38"/>
      <c r="E50" s="67" t="str">
        <f>E9</f>
        <v>nab2 - Nábytek RD2</v>
      </c>
      <c r="F50" s="38"/>
      <c r="G50" s="38"/>
      <c r="H50" s="38"/>
      <c r="I50" s="38"/>
      <c r="J50" s="38"/>
      <c r="K50" s="38"/>
      <c r="L50" s="132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="2" customFormat="1" ht="6.96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132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="2" customFormat="1" ht="12" customHeight="1">
      <c r="A52" s="36"/>
      <c r="B52" s="37"/>
      <c r="C52" s="30" t="s">
        <v>21</v>
      </c>
      <c r="D52" s="38"/>
      <c r="E52" s="38"/>
      <c r="F52" s="25" t="str">
        <f>F12</f>
        <v>p.č. 83/4, 84/1, 1337 a 1428 k.ú. Častolovice</v>
      </c>
      <c r="G52" s="38"/>
      <c r="H52" s="38"/>
      <c r="I52" s="30" t="s">
        <v>23</v>
      </c>
      <c r="J52" s="70" t="str">
        <f>IF(J12="","",J12)</f>
        <v>30. 10. 2020</v>
      </c>
      <c r="K52" s="38"/>
      <c r="L52" s="132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="2" customFormat="1" ht="6.96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132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="2" customFormat="1" ht="15.15" customHeight="1">
      <c r="A54" s="36"/>
      <c r="B54" s="37"/>
      <c r="C54" s="30" t="s">
        <v>25</v>
      </c>
      <c r="D54" s="38"/>
      <c r="E54" s="38"/>
      <c r="F54" s="25" t="str">
        <f>E15</f>
        <v xml:space="preserve"> </v>
      </c>
      <c r="G54" s="38"/>
      <c r="H54" s="38"/>
      <c r="I54" s="30" t="s">
        <v>31</v>
      </c>
      <c r="J54" s="34" t="str">
        <f>E21</f>
        <v xml:space="preserve"> </v>
      </c>
      <c r="K54" s="38"/>
      <c r="L54" s="132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="2" customFormat="1" ht="15.15" customHeight="1">
      <c r="A55" s="36"/>
      <c r="B55" s="37"/>
      <c r="C55" s="30" t="s">
        <v>29</v>
      </c>
      <c r="D55" s="38"/>
      <c r="E55" s="38"/>
      <c r="F55" s="25" t="str">
        <f>IF(E18="","",E18)</f>
        <v>Vyplň údaj</v>
      </c>
      <c r="G55" s="38"/>
      <c r="H55" s="38"/>
      <c r="I55" s="30" t="s">
        <v>33</v>
      </c>
      <c r="J55" s="34" t="str">
        <f>E24</f>
        <v xml:space="preserve"> </v>
      </c>
      <c r="K55" s="38"/>
      <c r="L55" s="132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="2" customFormat="1" ht="10.32" customHeight="1">
      <c r="A56" s="36"/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132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="2" customFormat="1" ht="29.28" customHeight="1">
      <c r="A57" s="36"/>
      <c r="B57" s="37"/>
      <c r="C57" s="159" t="s">
        <v>88</v>
      </c>
      <c r="D57" s="160"/>
      <c r="E57" s="160"/>
      <c r="F57" s="160"/>
      <c r="G57" s="160"/>
      <c r="H57" s="160"/>
      <c r="I57" s="160"/>
      <c r="J57" s="161" t="s">
        <v>89</v>
      </c>
      <c r="K57" s="160"/>
      <c r="L57" s="132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="2" customFormat="1" ht="10.32" customHeight="1">
      <c r="A58" s="36"/>
      <c r="B58" s="37"/>
      <c r="C58" s="38"/>
      <c r="D58" s="38"/>
      <c r="E58" s="38"/>
      <c r="F58" s="38"/>
      <c r="G58" s="38"/>
      <c r="H58" s="38"/>
      <c r="I58" s="38"/>
      <c r="J58" s="38"/>
      <c r="K58" s="38"/>
      <c r="L58" s="132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="2" customFormat="1" ht="22.8" customHeight="1">
      <c r="A59" s="36"/>
      <c r="B59" s="37"/>
      <c r="C59" s="162" t="s">
        <v>68</v>
      </c>
      <c r="D59" s="38"/>
      <c r="E59" s="38"/>
      <c r="F59" s="38"/>
      <c r="G59" s="38"/>
      <c r="H59" s="38"/>
      <c r="I59" s="38"/>
      <c r="J59" s="100">
        <f>J81</f>
        <v>0</v>
      </c>
      <c r="K59" s="38"/>
      <c r="L59" s="132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U59" s="15" t="s">
        <v>90</v>
      </c>
    </row>
    <row r="60" s="9" customFormat="1" ht="24.96" customHeight="1">
      <c r="A60" s="9"/>
      <c r="B60" s="163"/>
      <c r="C60" s="164"/>
      <c r="D60" s="165" t="s">
        <v>91</v>
      </c>
      <c r="E60" s="166"/>
      <c r="F60" s="166"/>
      <c r="G60" s="166"/>
      <c r="H60" s="166"/>
      <c r="I60" s="166"/>
      <c r="J60" s="167">
        <f>J82</f>
        <v>0</v>
      </c>
      <c r="K60" s="164"/>
      <c r="L60" s="168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69"/>
      <c r="C61" s="170"/>
      <c r="D61" s="171" t="s">
        <v>92</v>
      </c>
      <c r="E61" s="172"/>
      <c r="F61" s="172"/>
      <c r="G61" s="172"/>
      <c r="H61" s="172"/>
      <c r="I61" s="172"/>
      <c r="J61" s="173">
        <f>J83</f>
        <v>0</v>
      </c>
      <c r="K61" s="170"/>
      <c r="L61" s="174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2" customFormat="1" ht="21.84" customHeight="1">
      <c r="A62" s="36"/>
      <c r="B62" s="37"/>
      <c r="C62" s="38"/>
      <c r="D62" s="38"/>
      <c r="E62" s="38"/>
      <c r="F62" s="38"/>
      <c r="G62" s="38"/>
      <c r="H62" s="38"/>
      <c r="I62" s="38"/>
      <c r="J62" s="38"/>
      <c r="K62" s="38"/>
      <c r="L62" s="132"/>
      <c r="S62" s="36"/>
      <c r="T62" s="36"/>
      <c r="U62" s="36"/>
      <c r="V62" s="36"/>
      <c r="W62" s="36"/>
      <c r="X62" s="36"/>
      <c r="Y62" s="36"/>
      <c r="Z62" s="36"/>
      <c r="AA62" s="36"/>
      <c r="AB62" s="36"/>
      <c r="AC62" s="36"/>
      <c r="AD62" s="36"/>
      <c r="AE62" s="36"/>
    </row>
    <row r="63" s="2" customFormat="1" ht="6.96" customHeight="1">
      <c r="A63" s="36"/>
      <c r="B63" s="57"/>
      <c r="C63" s="58"/>
      <c r="D63" s="58"/>
      <c r="E63" s="58"/>
      <c r="F63" s="58"/>
      <c r="G63" s="58"/>
      <c r="H63" s="58"/>
      <c r="I63" s="58"/>
      <c r="J63" s="58"/>
      <c r="K63" s="58"/>
      <c r="L63" s="132"/>
      <c r="S63" s="36"/>
      <c r="T63" s="36"/>
      <c r="U63" s="36"/>
      <c r="V63" s="36"/>
      <c r="W63" s="36"/>
      <c r="X63" s="36"/>
      <c r="Y63" s="36"/>
      <c r="Z63" s="36"/>
      <c r="AA63" s="36"/>
      <c r="AB63" s="36"/>
      <c r="AC63" s="36"/>
      <c r="AD63" s="36"/>
      <c r="AE63" s="36"/>
    </row>
    <row r="67" s="2" customFormat="1" ht="6.96" customHeight="1">
      <c r="A67" s="36"/>
      <c r="B67" s="59"/>
      <c r="C67" s="60"/>
      <c r="D67" s="60"/>
      <c r="E67" s="60"/>
      <c r="F67" s="60"/>
      <c r="G67" s="60"/>
      <c r="H67" s="60"/>
      <c r="I67" s="60"/>
      <c r="J67" s="60"/>
      <c r="K67" s="60"/>
      <c r="L67" s="132"/>
      <c r="S67" s="36"/>
      <c r="T67" s="36"/>
      <c r="U67" s="36"/>
      <c r="V67" s="36"/>
      <c r="W67" s="36"/>
      <c r="X67" s="36"/>
      <c r="Y67" s="36"/>
      <c r="Z67" s="36"/>
      <c r="AA67" s="36"/>
      <c r="AB67" s="36"/>
      <c r="AC67" s="36"/>
      <c r="AD67" s="36"/>
      <c r="AE67" s="36"/>
    </row>
    <row r="68" s="2" customFormat="1" ht="24.96" customHeight="1">
      <c r="A68" s="36"/>
      <c r="B68" s="37"/>
      <c r="C68" s="21" t="s">
        <v>93</v>
      </c>
      <c r="D68" s="38"/>
      <c r="E68" s="38"/>
      <c r="F68" s="38"/>
      <c r="G68" s="38"/>
      <c r="H68" s="38"/>
      <c r="I68" s="38"/>
      <c r="J68" s="38"/>
      <c r="K68" s="38"/>
      <c r="L68" s="132"/>
      <c r="S68" s="36"/>
      <c r="T68" s="36"/>
      <c r="U68" s="36"/>
      <c r="V68" s="36"/>
      <c r="W68" s="36"/>
      <c r="X68" s="36"/>
      <c r="Y68" s="36"/>
      <c r="Z68" s="36"/>
      <c r="AA68" s="36"/>
      <c r="AB68" s="36"/>
      <c r="AC68" s="36"/>
      <c r="AD68" s="36"/>
      <c r="AE68" s="36"/>
    </row>
    <row r="69" s="2" customFormat="1" ht="6.96" customHeight="1">
      <c r="A69" s="36"/>
      <c r="B69" s="37"/>
      <c r="C69" s="38"/>
      <c r="D69" s="38"/>
      <c r="E69" s="38"/>
      <c r="F69" s="38"/>
      <c r="G69" s="38"/>
      <c r="H69" s="38"/>
      <c r="I69" s="38"/>
      <c r="J69" s="38"/>
      <c r="K69" s="38"/>
      <c r="L69" s="132"/>
      <c r="S69" s="36"/>
      <c r="T69" s="36"/>
      <c r="U69" s="36"/>
      <c r="V69" s="36"/>
      <c r="W69" s="36"/>
      <c r="X69" s="36"/>
      <c r="Y69" s="36"/>
      <c r="Z69" s="36"/>
      <c r="AA69" s="36"/>
      <c r="AB69" s="36"/>
      <c r="AC69" s="36"/>
      <c r="AD69" s="36"/>
      <c r="AE69" s="36"/>
    </row>
    <row r="70" s="2" customFormat="1" ht="12" customHeight="1">
      <c r="A70" s="36"/>
      <c r="B70" s="37"/>
      <c r="C70" s="30" t="s">
        <v>16</v>
      </c>
      <c r="D70" s="38"/>
      <c r="E70" s="38"/>
      <c r="F70" s="38"/>
      <c r="G70" s="38"/>
      <c r="H70" s="38"/>
      <c r="I70" s="38"/>
      <c r="J70" s="38"/>
      <c r="K70" s="38"/>
      <c r="L70" s="132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</row>
    <row r="71" s="2" customFormat="1" ht="16.5" customHeight="1">
      <c r="A71" s="36"/>
      <c r="B71" s="37"/>
      <c r="C71" s="38"/>
      <c r="D71" s="38"/>
      <c r="E71" s="158" t="str">
        <f>E7</f>
        <v>Transformace USP pro mládež Kvasiny, Výstavba v lokalitě Častolovice</v>
      </c>
      <c r="F71" s="30"/>
      <c r="G71" s="30"/>
      <c r="H71" s="30"/>
      <c r="I71" s="38"/>
      <c r="J71" s="38"/>
      <c r="K71" s="38"/>
      <c r="L71" s="132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2" s="2" customFormat="1" ht="12" customHeight="1">
      <c r="A72" s="36"/>
      <c r="B72" s="37"/>
      <c r="C72" s="30" t="s">
        <v>85</v>
      </c>
      <c r="D72" s="38"/>
      <c r="E72" s="38"/>
      <c r="F72" s="38"/>
      <c r="G72" s="38"/>
      <c r="H72" s="38"/>
      <c r="I72" s="38"/>
      <c r="J72" s="38"/>
      <c r="K72" s="38"/>
      <c r="L72" s="132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3" s="2" customFormat="1" ht="16.5" customHeight="1">
      <c r="A73" s="36"/>
      <c r="B73" s="37"/>
      <c r="C73" s="38"/>
      <c r="D73" s="38"/>
      <c r="E73" s="67" t="str">
        <f>E9</f>
        <v>nab2 - Nábytek RD2</v>
      </c>
      <c r="F73" s="38"/>
      <c r="G73" s="38"/>
      <c r="H73" s="38"/>
      <c r="I73" s="38"/>
      <c r="J73" s="38"/>
      <c r="K73" s="38"/>
      <c r="L73" s="132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="2" customFormat="1" ht="6.96" customHeight="1">
      <c r="A74" s="36"/>
      <c r="B74" s="37"/>
      <c r="C74" s="38"/>
      <c r="D74" s="38"/>
      <c r="E74" s="38"/>
      <c r="F74" s="38"/>
      <c r="G74" s="38"/>
      <c r="H74" s="38"/>
      <c r="I74" s="38"/>
      <c r="J74" s="38"/>
      <c r="K74" s="38"/>
      <c r="L74" s="132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="2" customFormat="1" ht="12" customHeight="1">
      <c r="A75" s="36"/>
      <c r="B75" s="37"/>
      <c r="C75" s="30" t="s">
        <v>21</v>
      </c>
      <c r="D75" s="38"/>
      <c r="E75" s="38"/>
      <c r="F75" s="25" t="str">
        <f>F12</f>
        <v>p.č. 83/4, 84/1, 1337 a 1428 k.ú. Častolovice</v>
      </c>
      <c r="G75" s="38"/>
      <c r="H75" s="38"/>
      <c r="I75" s="30" t="s">
        <v>23</v>
      </c>
      <c r="J75" s="70" t="str">
        <f>IF(J12="","",J12)</f>
        <v>30. 10. 2020</v>
      </c>
      <c r="K75" s="38"/>
      <c r="L75" s="132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="2" customFormat="1" ht="6.96" customHeight="1">
      <c r="A76" s="36"/>
      <c r="B76" s="37"/>
      <c r="C76" s="38"/>
      <c r="D76" s="38"/>
      <c r="E76" s="38"/>
      <c r="F76" s="38"/>
      <c r="G76" s="38"/>
      <c r="H76" s="38"/>
      <c r="I76" s="38"/>
      <c r="J76" s="38"/>
      <c r="K76" s="38"/>
      <c r="L76" s="132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5.15" customHeight="1">
      <c r="A77" s="36"/>
      <c r="B77" s="37"/>
      <c r="C77" s="30" t="s">
        <v>25</v>
      </c>
      <c r="D77" s="38"/>
      <c r="E77" s="38"/>
      <c r="F77" s="25" t="str">
        <f>E15</f>
        <v xml:space="preserve"> </v>
      </c>
      <c r="G77" s="38"/>
      <c r="H77" s="38"/>
      <c r="I77" s="30" t="s">
        <v>31</v>
      </c>
      <c r="J77" s="34" t="str">
        <f>E21</f>
        <v xml:space="preserve"> </v>
      </c>
      <c r="K77" s="38"/>
      <c r="L77" s="132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="2" customFormat="1" ht="15.15" customHeight="1">
      <c r="A78" s="36"/>
      <c r="B78" s="37"/>
      <c r="C78" s="30" t="s">
        <v>29</v>
      </c>
      <c r="D78" s="38"/>
      <c r="E78" s="38"/>
      <c r="F78" s="25" t="str">
        <f>IF(E18="","",E18)</f>
        <v>Vyplň údaj</v>
      </c>
      <c r="G78" s="38"/>
      <c r="H78" s="38"/>
      <c r="I78" s="30" t="s">
        <v>33</v>
      </c>
      <c r="J78" s="34" t="str">
        <f>E24</f>
        <v xml:space="preserve"> </v>
      </c>
      <c r="K78" s="38"/>
      <c r="L78" s="132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="2" customFormat="1" ht="10.32" customHeight="1">
      <c r="A79" s="36"/>
      <c r="B79" s="37"/>
      <c r="C79" s="38"/>
      <c r="D79" s="38"/>
      <c r="E79" s="38"/>
      <c r="F79" s="38"/>
      <c r="G79" s="38"/>
      <c r="H79" s="38"/>
      <c r="I79" s="38"/>
      <c r="J79" s="38"/>
      <c r="K79" s="38"/>
      <c r="L79" s="132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="11" customFormat="1" ht="29.28" customHeight="1">
      <c r="A80" s="175"/>
      <c r="B80" s="176"/>
      <c r="C80" s="177" t="s">
        <v>94</v>
      </c>
      <c r="D80" s="178" t="s">
        <v>55</v>
      </c>
      <c r="E80" s="178" t="s">
        <v>51</v>
      </c>
      <c r="F80" s="178" t="s">
        <v>52</v>
      </c>
      <c r="G80" s="178" t="s">
        <v>95</v>
      </c>
      <c r="H80" s="178" t="s">
        <v>96</v>
      </c>
      <c r="I80" s="178" t="s">
        <v>97</v>
      </c>
      <c r="J80" s="178" t="s">
        <v>89</v>
      </c>
      <c r="K80" s="179" t="s">
        <v>98</v>
      </c>
      <c r="L80" s="180"/>
      <c r="M80" s="90" t="s">
        <v>19</v>
      </c>
      <c r="N80" s="91" t="s">
        <v>40</v>
      </c>
      <c r="O80" s="91" t="s">
        <v>99</v>
      </c>
      <c r="P80" s="91" t="s">
        <v>100</v>
      </c>
      <c r="Q80" s="91" t="s">
        <v>101</v>
      </c>
      <c r="R80" s="91" t="s">
        <v>102</v>
      </c>
      <c r="S80" s="91" t="s">
        <v>103</v>
      </c>
      <c r="T80" s="92" t="s">
        <v>104</v>
      </c>
      <c r="U80" s="175"/>
      <c r="V80" s="175"/>
      <c r="W80" s="175"/>
      <c r="X80" s="175"/>
      <c r="Y80" s="175"/>
      <c r="Z80" s="175"/>
      <c r="AA80" s="175"/>
      <c r="AB80" s="175"/>
      <c r="AC80" s="175"/>
      <c r="AD80" s="175"/>
      <c r="AE80" s="175"/>
    </row>
    <row r="81" s="2" customFormat="1" ht="22.8" customHeight="1">
      <c r="A81" s="36"/>
      <c r="B81" s="37"/>
      <c r="C81" s="97" t="s">
        <v>105</v>
      </c>
      <c r="D81" s="38"/>
      <c r="E81" s="38"/>
      <c r="F81" s="38"/>
      <c r="G81" s="38"/>
      <c r="H81" s="38"/>
      <c r="I81" s="38"/>
      <c r="J81" s="181">
        <f>BK81</f>
        <v>0</v>
      </c>
      <c r="K81" s="38"/>
      <c r="L81" s="42"/>
      <c r="M81" s="93"/>
      <c r="N81" s="182"/>
      <c r="O81" s="94"/>
      <c r="P81" s="183">
        <f>P82</f>
        <v>0</v>
      </c>
      <c r="Q81" s="94"/>
      <c r="R81" s="183">
        <f>R82</f>
        <v>0</v>
      </c>
      <c r="S81" s="94"/>
      <c r="T81" s="184">
        <f>T82</f>
        <v>0</v>
      </c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  <c r="AT81" s="15" t="s">
        <v>69</v>
      </c>
      <c r="AU81" s="15" t="s">
        <v>90</v>
      </c>
      <c r="BK81" s="185">
        <f>BK82</f>
        <v>0</v>
      </c>
    </row>
    <row r="82" s="12" customFormat="1" ht="25.92" customHeight="1">
      <c r="A82" s="12"/>
      <c r="B82" s="186"/>
      <c r="C82" s="187"/>
      <c r="D82" s="188" t="s">
        <v>69</v>
      </c>
      <c r="E82" s="189" t="s">
        <v>106</v>
      </c>
      <c r="F82" s="189" t="s">
        <v>107</v>
      </c>
      <c r="G82" s="187"/>
      <c r="H82" s="187"/>
      <c r="I82" s="190"/>
      <c r="J82" s="191">
        <f>BK82</f>
        <v>0</v>
      </c>
      <c r="K82" s="187"/>
      <c r="L82" s="192"/>
      <c r="M82" s="193"/>
      <c r="N82" s="194"/>
      <c r="O82" s="194"/>
      <c r="P82" s="195">
        <f>P83</f>
        <v>0</v>
      </c>
      <c r="Q82" s="194"/>
      <c r="R82" s="195">
        <f>R83</f>
        <v>0</v>
      </c>
      <c r="S82" s="194"/>
      <c r="T82" s="196">
        <f>T83</f>
        <v>0</v>
      </c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R82" s="197" t="s">
        <v>80</v>
      </c>
      <c r="AT82" s="198" t="s">
        <v>69</v>
      </c>
      <c r="AU82" s="198" t="s">
        <v>70</v>
      </c>
      <c r="AY82" s="197" t="s">
        <v>108</v>
      </c>
      <c r="BK82" s="199">
        <f>BK83</f>
        <v>0</v>
      </c>
    </row>
    <row r="83" s="12" customFormat="1" ht="22.8" customHeight="1">
      <c r="A83" s="12"/>
      <c r="B83" s="186"/>
      <c r="C83" s="187"/>
      <c r="D83" s="188" t="s">
        <v>69</v>
      </c>
      <c r="E83" s="200" t="s">
        <v>109</v>
      </c>
      <c r="F83" s="200" t="s">
        <v>110</v>
      </c>
      <c r="G83" s="187"/>
      <c r="H83" s="187"/>
      <c r="I83" s="190"/>
      <c r="J83" s="201">
        <f>BK83</f>
        <v>0</v>
      </c>
      <c r="K83" s="187"/>
      <c r="L83" s="192"/>
      <c r="M83" s="193"/>
      <c r="N83" s="194"/>
      <c r="O83" s="194"/>
      <c r="P83" s="195">
        <f>SUM(P84:P135)</f>
        <v>0</v>
      </c>
      <c r="Q83" s="194"/>
      <c r="R83" s="195">
        <f>SUM(R84:R135)</f>
        <v>0</v>
      </c>
      <c r="S83" s="194"/>
      <c r="T83" s="196">
        <f>SUM(T84:T135)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197" t="s">
        <v>80</v>
      </c>
      <c r="AT83" s="198" t="s">
        <v>69</v>
      </c>
      <c r="AU83" s="198" t="s">
        <v>78</v>
      </c>
      <c r="AY83" s="197" t="s">
        <v>108</v>
      </c>
      <c r="BK83" s="199">
        <f>SUM(BK84:BK135)</f>
        <v>0</v>
      </c>
    </row>
    <row r="84" s="2" customFormat="1" ht="24.15" customHeight="1">
      <c r="A84" s="36"/>
      <c r="B84" s="37"/>
      <c r="C84" s="202" t="s">
        <v>78</v>
      </c>
      <c r="D84" s="202" t="s">
        <v>111</v>
      </c>
      <c r="E84" s="203" t="s">
        <v>112</v>
      </c>
      <c r="F84" s="204" t="s">
        <v>113</v>
      </c>
      <c r="G84" s="205" t="s">
        <v>114</v>
      </c>
      <c r="H84" s="206">
        <v>6</v>
      </c>
      <c r="I84" s="207"/>
      <c r="J84" s="208">
        <f>ROUND(I84*H84,2)</f>
        <v>0</v>
      </c>
      <c r="K84" s="204" t="s">
        <v>19</v>
      </c>
      <c r="L84" s="209"/>
      <c r="M84" s="210" t="s">
        <v>19</v>
      </c>
      <c r="N84" s="211" t="s">
        <v>41</v>
      </c>
      <c r="O84" s="82"/>
      <c r="P84" s="212">
        <f>O84*H84</f>
        <v>0</v>
      </c>
      <c r="Q84" s="212">
        <v>0</v>
      </c>
      <c r="R84" s="212">
        <f>Q84*H84</f>
        <v>0</v>
      </c>
      <c r="S84" s="212">
        <v>0</v>
      </c>
      <c r="T84" s="213">
        <f>S84*H84</f>
        <v>0</v>
      </c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  <c r="AR84" s="214" t="s">
        <v>115</v>
      </c>
      <c r="AT84" s="214" t="s">
        <v>111</v>
      </c>
      <c r="AU84" s="214" t="s">
        <v>80</v>
      </c>
      <c r="AY84" s="15" t="s">
        <v>108</v>
      </c>
      <c r="BE84" s="215">
        <f>IF(N84="základní",J84,0)</f>
        <v>0</v>
      </c>
      <c r="BF84" s="215">
        <f>IF(N84="snížená",J84,0)</f>
        <v>0</v>
      </c>
      <c r="BG84" s="215">
        <f>IF(N84="zákl. přenesená",J84,0)</f>
        <v>0</v>
      </c>
      <c r="BH84" s="215">
        <f>IF(N84="sníž. přenesená",J84,0)</f>
        <v>0</v>
      </c>
      <c r="BI84" s="215">
        <f>IF(N84="nulová",J84,0)</f>
        <v>0</v>
      </c>
      <c r="BJ84" s="15" t="s">
        <v>78</v>
      </c>
      <c r="BK84" s="215">
        <f>ROUND(I84*H84,2)</f>
        <v>0</v>
      </c>
      <c r="BL84" s="15" t="s">
        <v>116</v>
      </c>
      <c r="BM84" s="214" t="s">
        <v>223</v>
      </c>
    </row>
    <row r="85" s="2" customFormat="1">
      <c r="A85" s="36"/>
      <c r="B85" s="37"/>
      <c r="C85" s="38"/>
      <c r="D85" s="216" t="s">
        <v>118</v>
      </c>
      <c r="E85" s="38"/>
      <c r="F85" s="217" t="s">
        <v>119</v>
      </c>
      <c r="G85" s="38"/>
      <c r="H85" s="38"/>
      <c r="I85" s="218"/>
      <c r="J85" s="38"/>
      <c r="K85" s="38"/>
      <c r="L85" s="42"/>
      <c r="M85" s="219"/>
      <c r="N85" s="220"/>
      <c r="O85" s="82"/>
      <c r="P85" s="82"/>
      <c r="Q85" s="82"/>
      <c r="R85" s="82"/>
      <c r="S85" s="82"/>
      <c r="T85" s="83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  <c r="AT85" s="15" t="s">
        <v>118</v>
      </c>
      <c r="AU85" s="15" t="s">
        <v>80</v>
      </c>
    </row>
    <row r="86" s="2" customFormat="1" ht="14.4" customHeight="1">
      <c r="A86" s="36"/>
      <c r="B86" s="37"/>
      <c r="C86" s="202" t="s">
        <v>80</v>
      </c>
      <c r="D86" s="202" t="s">
        <v>111</v>
      </c>
      <c r="E86" s="203" t="s">
        <v>120</v>
      </c>
      <c r="F86" s="204" t="s">
        <v>121</v>
      </c>
      <c r="G86" s="205" t="s">
        <v>114</v>
      </c>
      <c r="H86" s="206">
        <v>7</v>
      </c>
      <c r="I86" s="207"/>
      <c r="J86" s="208">
        <f>ROUND(I86*H86,2)</f>
        <v>0</v>
      </c>
      <c r="K86" s="204" t="s">
        <v>19</v>
      </c>
      <c r="L86" s="209"/>
      <c r="M86" s="210" t="s">
        <v>19</v>
      </c>
      <c r="N86" s="211" t="s">
        <v>41</v>
      </c>
      <c r="O86" s="82"/>
      <c r="P86" s="212">
        <f>O86*H86</f>
        <v>0</v>
      </c>
      <c r="Q86" s="212">
        <v>0</v>
      </c>
      <c r="R86" s="212">
        <f>Q86*H86</f>
        <v>0</v>
      </c>
      <c r="S86" s="212">
        <v>0</v>
      </c>
      <c r="T86" s="213">
        <f>S86*H86</f>
        <v>0</v>
      </c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R86" s="214" t="s">
        <v>115</v>
      </c>
      <c r="AT86" s="214" t="s">
        <v>111</v>
      </c>
      <c r="AU86" s="214" t="s">
        <v>80</v>
      </c>
      <c r="AY86" s="15" t="s">
        <v>108</v>
      </c>
      <c r="BE86" s="215">
        <f>IF(N86="základní",J86,0)</f>
        <v>0</v>
      </c>
      <c r="BF86" s="215">
        <f>IF(N86="snížená",J86,0)</f>
        <v>0</v>
      </c>
      <c r="BG86" s="215">
        <f>IF(N86="zákl. přenesená",J86,0)</f>
        <v>0</v>
      </c>
      <c r="BH86" s="215">
        <f>IF(N86="sníž. přenesená",J86,0)</f>
        <v>0</v>
      </c>
      <c r="BI86" s="215">
        <f>IF(N86="nulová",J86,0)</f>
        <v>0</v>
      </c>
      <c r="BJ86" s="15" t="s">
        <v>78</v>
      </c>
      <c r="BK86" s="215">
        <f>ROUND(I86*H86,2)</f>
        <v>0</v>
      </c>
      <c r="BL86" s="15" t="s">
        <v>116</v>
      </c>
      <c r="BM86" s="214" t="s">
        <v>224</v>
      </c>
    </row>
    <row r="87" s="2" customFormat="1">
      <c r="A87" s="36"/>
      <c r="B87" s="37"/>
      <c r="C87" s="38"/>
      <c r="D87" s="216" t="s">
        <v>118</v>
      </c>
      <c r="E87" s="38"/>
      <c r="F87" s="217" t="s">
        <v>123</v>
      </c>
      <c r="G87" s="38"/>
      <c r="H87" s="38"/>
      <c r="I87" s="218"/>
      <c r="J87" s="38"/>
      <c r="K87" s="38"/>
      <c r="L87" s="42"/>
      <c r="M87" s="219"/>
      <c r="N87" s="220"/>
      <c r="O87" s="82"/>
      <c r="P87" s="82"/>
      <c r="Q87" s="82"/>
      <c r="R87" s="82"/>
      <c r="S87" s="82"/>
      <c r="T87" s="83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T87" s="15" t="s">
        <v>118</v>
      </c>
      <c r="AU87" s="15" t="s">
        <v>80</v>
      </c>
    </row>
    <row r="88" s="2" customFormat="1" ht="14.4" customHeight="1">
      <c r="A88" s="36"/>
      <c r="B88" s="37"/>
      <c r="C88" s="202" t="s">
        <v>124</v>
      </c>
      <c r="D88" s="202" t="s">
        <v>111</v>
      </c>
      <c r="E88" s="203" t="s">
        <v>125</v>
      </c>
      <c r="F88" s="204" t="s">
        <v>126</v>
      </c>
      <c r="G88" s="205" t="s">
        <v>114</v>
      </c>
      <c r="H88" s="206">
        <v>6</v>
      </c>
      <c r="I88" s="207"/>
      <c r="J88" s="208">
        <f>ROUND(I88*H88,2)</f>
        <v>0</v>
      </c>
      <c r="K88" s="204" t="s">
        <v>19</v>
      </c>
      <c r="L88" s="209"/>
      <c r="M88" s="210" t="s">
        <v>19</v>
      </c>
      <c r="N88" s="211" t="s">
        <v>41</v>
      </c>
      <c r="O88" s="82"/>
      <c r="P88" s="212">
        <f>O88*H88</f>
        <v>0</v>
      </c>
      <c r="Q88" s="212">
        <v>0</v>
      </c>
      <c r="R88" s="212">
        <f>Q88*H88</f>
        <v>0</v>
      </c>
      <c r="S88" s="212">
        <v>0</v>
      </c>
      <c r="T88" s="213">
        <f>S88*H88</f>
        <v>0</v>
      </c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R88" s="214" t="s">
        <v>115</v>
      </c>
      <c r="AT88" s="214" t="s">
        <v>111</v>
      </c>
      <c r="AU88" s="214" t="s">
        <v>80</v>
      </c>
      <c r="AY88" s="15" t="s">
        <v>108</v>
      </c>
      <c r="BE88" s="215">
        <f>IF(N88="základní",J88,0)</f>
        <v>0</v>
      </c>
      <c r="BF88" s="215">
        <f>IF(N88="snížená",J88,0)</f>
        <v>0</v>
      </c>
      <c r="BG88" s="215">
        <f>IF(N88="zákl. přenesená",J88,0)</f>
        <v>0</v>
      </c>
      <c r="BH88" s="215">
        <f>IF(N88="sníž. přenesená",J88,0)</f>
        <v>0</v>
      </c>
      <c r="BI88" s="215">
        <f>IF(N88="nulová",J88,0)</f>
        <v>0</v>
      </c>
      <c r="BJ88" s="15" t="s">
        <v>78</v>
      </c>
      <c r="BK88" s="215">
        <f>ROUND(I88*H88,2)</f>
        <v>0</v>
      </c>
      <c r="BL88" s="15" t="s">
        <v>116</v>
      </c>
      <c r="BM88" s="214" t="s">
        <v>225</v>
      </c>
    </row>
    <row r="89" s="2" customFormat="1">
      <c r="A89" s="36"/>
      <c r="B89" s="37"/>
      <c r="C89" s="38"/>
      <c r="D89" s="216" t="s">
        <v>118</v>
      </c>
      <c r="E89" s="38"/>
      <c r="F89" s="217" t="s">
        <v>128</v>
      </c>
      <c r="G89" s="38"/>
      <c r="H89" s="38"/>
      <c r="I89" s="218"/>
      <c r="J89" s="38"/>
      <c r="K89" s="38"/>
      <c r="L89" s="42"/>
      <c r="M89" s="219"/>
      <c r="N89" s="220"/>
      <c r="O89" s="82"/>
      <c r="P89" s="82"/>
      <c r="Q89" s="82"/>
      <c r="R89" s="82"/>
      <c r="S89" s="82"/>
      <c r="T89" s="83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T89" s="15" t="s">
        <v>118</v>
      </c>
      <c r="AU89" s="15" t="s">
        <v>80</v>
      </c>
    </row>
    <row r="90" s="2" customFormat="1" ht="14.4" customHeight="1">
      <c r="A90" s="36"/>
      <c r="B90" s="37"/>
      <c r="C90" s="202" t="s">
        <v>129</v>
      </c>
      <c r="D90" s="202" t="s">
        <v>111</v>
      </c>
      <c r="E90" s="203" t="s">
        <v>130</v>
      </c>
      <c r="F90" s="204" t="s">
        <v>131</v>
      </c>
      <c r="G90" s="205" t="s">
        <v>114</v>
      </c>
      <c r="H90" s="206">
        <v>6</v>
      </c>
      <c r="I90" s="207"/>
      <c r="J90" s="208">
        <f>ROUND(I90*H90,2)</f>
        <v>0</v>
      </c>
      <c r="K90" s="204" t="s">
        <v>19</v>
      </c>
      <c r="L90" s="209"/>
      <c r="M90" s="210" t="s">
        <v>19</v>
      </c>
      <c r="N90" s="211" t="s">
        <v>41</v>
      </c>
      <c r="O90" s="82"/>
      <c r="P90" s="212">
        <f>O90*H90</f>
        <v>0</v>
      </c>
      <c r="Q90" s="212">
        <v>0</v>
      </c>
      <c r="R90" s="212">
        <f>Q90*H90</f>
        <v>0</v>
      </c>
      <c r="S90" s="212">
        <v>0</v>
      </c>
      <c r="T90" s="213">
        <f>S90*H90</f>
        <v>0</v>
      </c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R90" s="214" t="s">
        <v>115</v>
      </c>
      <c r="AT90" s="214" t="s">
        <v>111</v>
      </c>
      <c r="AU90" s="214" t="s">
        <v>80</v>
      </c>
      <c r="AY90" s="15" t="s">
        <v>108</v>
      </c>
      <c r="BE90" s="215">
        <f>IF(N90="základní",J90,0)</f>
        <v>0</v>
      </c>
      <c r="BF90" s="215">
        <f>IF(N90="snížená",J90,0)</f>
        <v>0</v>
      </c>
      <c r="BG90" s="215">
        <f>IF(N90="zákl. přenesená",J90,0)</f>
        <v>0</v>
      </c>
      <c r="BH90" s="215">
        <f>IF(N90="sníž. přenesená",J90,0)</f>
        <v>0</v>
      </c>
      <c r="BI90" s="215">
        <f>IF(N90="nulová",J90,0)</f>
        <v>0</v>
      </c>
      <c r="BJ90" s="15" t="s">
        <v>78</v>
      </c>
      <c r="BK90" s="215">
        <f>ROUND(I90*H90,2)</f>
        <v>0</v>
      </c>
      <c r="BL90" s="15" t="s">
        <v>116</v>
      </c>
      <c r="BM90" s="214" t="s">
        <v>226</v>
      </c>
    </row>
    <row r="91" s="2" customFormat="1">
      <c r="A91" s="36"/>
      <c r="B91" s="37"/>
      <c r="C91" s="38"/>
      <c r="D91" s="216" t="s">
        <v>118</v>
      </c>
      <c r="E91" s="38"/>
      <c r="F91" s="217" t="s">
        <v>128</v>
      </c>
      <c r="G91" s="38"/>
      <c r="H91" s="38"/>
      <c r="I91" s="218"/>
      <c r="J91" s="38"/>
      <c r="K91" s="38"/>
      <c r="L91" s="42"/>
      <c r="M91" s="219"/>
      <c r="N91" s="220"/>
      <c r="O91" s="82"/>
      <c r="P91" s="82"/>
      <c r="Q91" s="82"/>
      <c r="R91" s="82"/>
      <c r="S91" s="82"/>
      <c r="T91" s="83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T91" s="15" t="s">
        <v>118</v>
      </c>
      <c r="AU91" s="15" t="s">
        <v>80</v>
      </c>
    </row>
    <row r="92" s="2" customFormat="1" ht="24.15" customHeight="1">
      <c r="A92" s="36"/>
      <c r="B92" s="37"/>
      <c r="C92" s="202" t="s">
        <v>133</v>
      </c>
      <c r="D92" s="202" t="s">
        <v>111</v>
      </c>
      <c r="E92" s="203" t="s">
        <v>134</v>
      </c>
      <c r="F92" s="204" t="s">
        <v>135</v>
      </c>
      <c r="G92" s="205" t="s">
        <v>114</v>
      </c>
      <c r="H92" s="206">
        <v>6</v>
      </c>
      <c r="I92" s="207"/>
      <c r="J92" s="208">
        <f>ROUND(I92*H92,2)</f>
        <v>0</v>
      </c>
      <c r="K92" s="204" t="s">
        <v>19</v>
      </c>
      <c r="L92" s="209"/>
      <c r="M92" s="210" t="s">
        <v>19</v>
      </c>
      <c r="N92" s="211" t="s">
        <v>41</v>
      </c>
      <c r="O92" s="82"/>
      <c r="P92" s="212">
        <f>O92*H92</f>
        <v>0</v>
      </c>
      <c r="Q92" s="212">
        <v>0</v>
      </c>
      <c r="R92" s="212">
        <f>Q92*H92</f>
        <v>0</v>
      </c>
      <c r="S92" s="212">
        <v>0</v>
      </c>
      <c r="T92" s="213">
        <f>S92*H92</f>
        <v>0</v>
      </c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  <c r="AR92" s="214" t="s">
        <v>115</v>
      </c>
      <c r="AT92" s="214" t="s">
        <v>111</v>
      </c>
      <c r="AU92" s="214" t="s">
        <v>80</v>
      </c>
      <c r="AY92" s="15" t="s">
        <v>108</v>
      </c>
      <c r="BE92" s="215">
        <f>IF(N92="základní",J92,0)</f>
        <v>0</v>
      </c>
      <c r="BF92" s="215">
        <f>IF(N92="snížená",J92,0)</f>
        <v>0</v>
      </c>
      <c r="BG92" s="215">
        <f>IF(N92="zákl. přenesená",J92,0)</f>
        <v>0</v>
      </c>
      <c r="BH92" s="215">
        <f>IF(N92="sníž. přenesená",J92,0)</f>
        <v>0</v>
      </c>
      <c r="BI92" s="215">
        <f>IF(N92="nulová",J92,0)</f>
        <v>0</v>
      </c>
      <c r="BJ92" s="15" t="s">
        <v>78</v>
      </c>
      <c r="BK92" s="215">
        <f>ROUND(I92*H92,2)</f>
        <v>0</v>
      </c>
      <c r="BL92" s="15" t="s">
        <v>116</v>
      </c>
      <c r="BM92" s="214" t="s">
        <v>227</v>
      </c>
    </row>
    <row r="93" s="2" customFormat="1">
      <c r="A93" s="36"/>
      <c r="B93" s="37"/>
      <c r="C93" s="38"/>
      <c r="D93" s="216" t="s">
        <v>118</v>
      </c>
      <c r="E93" s="38"/>
      <c r="F93" s="217" t="s">
        <v>137</v>
      </c>
      <c r="G93" s="38"/>
      <c r="H93" s="38"/>
      <c r="I93" s="218"/>
      <c r="J93" s="38"/>
      <c r="K93" s="38"/>
      <c r="L93" s="42"/>
      <c r="M93" s="219"/>
      <c r="N93" s="220"/>
      <c r="O93" s="82"/>
      <c r="P93" s="82"/>
      <c r="Q93" s="82"/>
      <c r="R93" s="82"/>
      <c r="S93" s="82"/>
      <c r="T93" s="83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T93" s="15" t="s">
        <v>118</v>
      </c>
      <c r="AU93" s="15" t="s">
        <v>80</v>
      </c>
    </row>
    <row r="94" s="2" customFormat="1" ht="24.15" customHeight="1">
      <c r="A94" s="36"/>
      <c r="B94" s="37"/>
      <c r="C94" s="202" t="s">
        <v>138</v>
      </c>
      <c r="D94" s="202" t="s">
        <v>111</v>
      </c>
      <c r="E94" s="203" t="s">
        <v>139</v>
      </c>
      <c r="F94" s="204" t="s">
        <v>140</v>
      </c>
      <c r="G94" s="205" t="s">
        <v>114</v>
      </c>
      <c r="H94" s="206">
        <v>1</v>
      </c>
      <c r="I94" s="207"/>
      <c r="J94" s="208">
        <f>ROUND(I94*H94,2)</f>
        <v>0</v>
      </c>
      <c r="K94" s="204" t="s">
        <v>19</v>
      </c>
      <c r="L94" s="209"/>
      <c r="M94" s="210" t="s">
        <v>19</v>
      </c>
      <c r="N94" s="211" t="s">
        <v>41</v>
      </c>
      <c r="O94" s="82"/>
      <c r="P94" s="212">
        <f>O94*H94</f>
        <v>0</v>
      </c>
      <c r="Q94" s="212">
        <v>0</v>
      </c>
      <c r="R94" s="212">
        <f>Q94*H94</f>
        <v>0</v>
      </c>
      <c r="S94" s="212">
        <v>0</v>
      </c>
      <c r="T94" s="213">
        <f>S94*H94</f>
        <v>0</v>
      </c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R94" s="214" t="s">
        <v>115</v>
      </c>
      <c r="AT94" s="214" t="s">
        <v>111</v>
      </c>
      <c r="AU94" s="214" t="s">
        <v>80</v>
      </c>
      <c r="AY94" s="15" t="s">
        <v>108</v>
      </c>
      <c r="BE94" s="215">
        <f>IF(N94="základní",J94,0)</f>
        <v>0</v>
      </c>
      <c r="BF94" s="215">
        <f>IF(N94="snížená",J94,0)</f>
        <v>0</v>
      </c>
      <c r="BG94" s="215">
        <f>IF(N94="zákl. přenesená",J94,0)</f>
        <v>0</v>
      </c>
      <c r="BH94" s="215">
        <f>IF(N94="sníž. přenesená",J94,0)</f>
        <v>0</v>
      </c>
      <c r="BI94" s="215">
        <f>IF(N94="nulová",J94,0)</f>
        <v>0</v>
      </c>
      <c r="BJ94" s="15" t="s">
        <v>78</v>
      </c>
      <c r="BK94" s="215">
        <f>ROUND(I94*H94,2)</f>
        <v>0</v>
      </c>
      <c r="BL94" s="15" t="s">
        <v>116</v>
      </c>
      <c r="BM94" s="214" t="s">
        <v>228</v>
      </c>
    </row>
    <row r="95" s="2" customFormat="1">
      <c r="A95" s="36"/>
      <c r="B95" s="37"/>
      <c r="C95" s="38"/>
      <c r="D95" s="216" t="s">
        <v>118</v>
      </c>
      <c r="E95" s="38"/>
      <c r="F95" s="217" t="s">
        <v>142</v>
      </c>
      <c r="G95" s="38"/>
      <c r="H95" s="38"/>
      <c r="I95" s="218"/>
      <c r="J95" s="38"/>
      <c r="K95" s="38"/>
      <c r="L95" s="42"/>
      <c r="M95" s="219"/>
      <c r="N95" s="220"/>
      <c r="O95" s="82"/>
      <c r="P95" s="82"/>
      <c r="Q95" s="82"/>
      <c r="R95" s="82"/>
      <c r="S95" s="82"/>
      <c r="T95" s="83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  <c r="AT95" s="15" t="s">
        <v>118</v>
      </c>
      <c r="AU95" s="15" t="s">
        <v>80</v>
      </c>
    </row>
    <row r="96" s="2" customFormat="1" ht="24.15" customHeight="1">
      <c r="A96" s="36"/>
      <c r="B96" s="37"/>
      <c r="C96" s="202" t="s">
        <v>143</v>
      </c>
      <c r="D96" s="202" t="s">
        <v>111</v>
      </c>
      <c r="E96" s="203" t="s">
        <v>144</v>
      </c>
      <c r="F96" s="204" t="s">
        <v>145</v>
      </c>
      <c r="G96" s="205" t="s">
        <v>114</v>
      </c>
      <c r="H96" s="206">
        <v>1</v>
      </c>
      <c r="I96" s="207"/>
      <c r="J96" s="208">
        <f>ROUND(I96*H96,2)</f>
        <v>0</v>
      </c>
      <c r="K96" s="204" t="s">
        <v>19</v>
      </c>
      <c r="L96" s="209"/>
      <c r="M96" s="210" t="s">
        <v>19</v>
      </c>
      <c r="N96" s="211" t="s">
        <v>41</v>
      </c>
      <c r="O96" s="82"/>
      <c r="P96" s="212">
        <f>O96*H96</f>
        <v>0</v>
      </c>
      <c r="Q96" s="212">
        <v>0</v>
      </c>
      <c r="R96" s="212">
        <f>Q96*H96</f>
        <v>0</v>
      </c>
      <c r="S96" s="212">
        <v>0</v>
      </c>
      <c r="T96" s="213">
        <f>S96*H96</f>
        <v>0</v>
      </c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R96" s="214" t="s">
        <v>115</v>
      </c>
      <c r="AT96" s="214" t="s">
        <v>111</v>
      </c>
      <c r="AU96" s="214" t="s">
        <v>80</v>
      </c>
      <c r="AY96" s="15" t="s">
        <v>108</v>
      </c>
      <c r="BE96" s="215">
        <f>IF(N96="základní",J96,0)</f>
        <v>0</v>
      </c>
      <c r="BF96" s="215">
        <f>IF(N96="snížená",J96,0)</f>
        <v>0</v>
      </c>
      <c r="BG96" s="215">
        <f>IF(N96="zákl. přenesená",J96,0)</f>
        <v>0</v>
      </c>
      <c r="BH96" s="215">
        <f>IF(N96="sníž. přenesená",J96,0)</f>
        <v>0</v>
      </c>
      <c r="BI96" s="215">
        <f>IF(N96="nulová",J96,0)</f>
        <v>0</v>
      </c>
      <c r="BJ96" s="15" t="s">
        <v>78</v>
      </c>
      <c r="BK96" s="215">
        <f>ROUND(I96*H96,2)</f>
        <v>0</v>
      </c>
      <c r="BL96" s="15" t="s">
        <v>116</v>
      </c>
      <c r="BM96" s="214" t="s">
        <v>229</v>
      </c>
    </row>
    <row r="97" s="2" customFormat="1">
      <c r="A97" s="36"/>
      <c r="B97" s="37"/>
      <c r="C97" s="38"/>
      <c r="D97" s="216" t="s">
        <v>118</v>
      </c>
      <c r="E97" s="38"/>
      <c r="F97" s="217" t="s">
        <v>142</v>
      </c>
      <c r="G97" s="38"/>
      <c r="H97" s="38"/>
      <c r="I97" s="218"/>
      <c r="J97" s="38"/>
      <c r="K97" s="38"/>
      <c r="L97" s="42"/>
      <c r="M97" s="219"/>
      <c r="N97" s="220"/>
      <c r="O97" s="82"/>
      <c r="P97" s="82"/>
      <c r="Q97" s="82"/>
      <c r="R97" s="82"/>
      <c r="S97" s="82"/>
      <c r="T97" s="83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T97" s="15" t="s">
        <v>118</v>
      </c>
      <c r="AU97" s="15" t="s">
        <v>80</v>
      </c>
    </row>
    <row r="98" s="2" customFormat="1" ht="14.4" customHeight="1">
      <c r="A98" s="36"/>
      <c r="B98" s="37"/>
      <c r="C98" s="202" t="s">
        <v>147</v>
      </c>
      <c r="D98" s="202" t="s">
        <v>111</v>
      </c>
      <c r="E98" s="203" t="s">
        <v>148</v>
      </c>
      <c r="F98" s="204" t="s">
        <v>149</v>
      </c>
      <c r="G98" s="205" t="s">
        <v>114</v>
      </c>
      <c r="H98" s="206">
        <v>1</v>
      </c>
      <c r="I98" s="207"/>
      <c r="J98" s="208">
        <f>ROUND(I98*H98,2)</f>
        <v>0</v>
      </c>
      <c r="K98" s="204" t="s">
        <v>19</v>
      </c>
      <c r="L98" s="209"/>
      <c r="M98" s="210" t="s">
        <v>19</v>
      </c>
      <c r="N98" s="211" t="s">
        <v>41</v>
      </c>
      <c r="O98" s="82"/>
      <c r="P98" s="212">
        <f>O98*H98</f>
        <v>0</v>
      </c>
      <c r="Q98" s="212">
        <v>0</v>
      </c>
      <c r="R98" s="212">
        <f>Q98*H98</f>
        <v>0</v>
      </c>
      <c r="S98" s="212">
        <v>0</v>
      </c>
      <c r="T98" s="213">
        <f>S98*H98</f>
        <v>0</v>
      </c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R98" s="214" t="s">
        <v>115</v>
      </c>
      <c r="AT98" s="214" t="s">
        <v>111</v>
      </c>
      <c r="AU98" s="214" t="s">
        <v>80</v>
      </c>
      <c r="AY98" s="15" t="s">
        <v>108</v>
      </c>
      <c r="BE98" s="215">
        <f>IF(N98="základní",J98,0)</f>
        <v>0</v>
      </c>
      <c r="BF98" s="215">
        <f>IF(N98="snížená",J98,0)</f>
        <v>0</v>
      </c>
      <c r="BG98" s="215">
        <f>IF(N98="zákl. přenesená",J98,0)</f>
        <v>0</v>
      </c>
      <c r="BH98" s="215">
        <f>IF(N98="sníž. přenesená",J98,0)</f>
        <v>0</v>
      </c>
      <c r="BI98" s="215">
        <f>IF(N98="nulová",J98,0)</f>
        <v>0</v>
      </c>
      <c r="BJ98" s="15" t="s">
        <v>78</v>
      </c>
      <c r="BK98" s="215">
        <f>ROUND(I98*H98,2)</f>
        <v>0</v>
      </c>
      <c r="BL98" s="15" t="s">
        <v>116</v>
      </c>
      <c r="BM98" s="214" t="s">
        <v>230</v>
      </c>
    </row>
    <row r="99" s="2" customFormat="1">
      <c r="A99" s="36"/>
      <c r="B99" s="37"/>
      <c r="C99" s="38"/>
      <c r="D99" s="216" t="s">
        <v>118</v>
      </c>
      <c r="E99" s="38"/>
      <c r="F99" s="217" t="s">
        <v>149</v>
      </c>
      <c r="G99" s="38"/>
      <c r="H99" s="38"/>
      <c r="I99" s="218"/>
      <c r="J99" s="38"/>
      <c r="K99" s="38"/>
      <c r="L99" s="42"/>
      <c r="M99" s="219"/>
      <c r="N99" s="220"/>
      <c r="O99" s="82"/>
      <c r="P99" s="82"/>
      <c r="Q99" s="82"/>
      <c r="R99" s="82"/>
      <c r="S99" s="82"/>
      <c r="T99" s="83"/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T99" s="15" t="s">
        <v>118</v>
      </c>
      <c r="AU99" s="15" t="s">
        <v>80</v>
      </c>
    </row>
    <row r="100" s="2" customFormat="1" ht="14.4" customHeight="1">
      <c r="A100" s="36"/>
      <c r="B100" s="37"/>
      <c r="C100" s="202" t="s">
        <v>151</v>
      </c>
      <c r="D100" s="202" t="s">
        <v>111</v>
      </c>
      <c r="E100" s="203" t="s">
        <v>152</v>
      </c>
      <c r="F100" s="204" t="s">
        <v>153</v>
      </c>
      <c r="G100" s="205" t="s">
        <v>114</v>
      </c>
      <c r="H100" s="206">
        <v>2</v>
      </c>
      <c r="I100" s="207"/>
      <c r="J100" s="208">
        <f>ROUND(I100*H100,2)</f>
        <v>0</v>
      </c>
      <c r="K100" s="204" t="s">
        <v>19</v>
      </c>
      <c r="L100" s="209"/>
      <c r="M100" s="210" t="s">
        <v>19</v>
      </c>
      <c r="N100" s="211" t="s">
        <v>41</v>
      </c>
      <c r="O100" s="82"/>
      <c r="P100" s="212">
        <f>O100*H100</f>
        <v>0</v>
      </c>
      <c r="Q100" s="212">
        <v>0</v>
      </c>
      <c r="R100" s="212">
        <f>Q100*H100</f>
        <v>0</v>
      </c>
      <c r="S100" s="212">
        <v>0</v>
      </c>
      <c r="T100" s="213">
        <f>S100*H100</f>
        <v>0</v>
      </c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R100" s="214" t="s">
        <v>115</v>
      </c>
      <c r="AT100" s="214" t="s">
        <v>111</v>
      </c>
      <c r="AU100" s="214" t="s">
        <v>80</v>
      </c>
      <c r="AY100" s="15" t="s">
        <v>108</v>
      </c>
      <c r="BE100" s="215">
        <f>IF(N100="základní",J100,0)</f>
        <v>0</v>
      </c>
      <c r="BF100" s="215">
        <f>IF(N100="snížená",J100,0)</f>
        <v>0</v>
      </c>
      <c r="BG100" s="215">
        <f>IF(N100="zákl. přenesená",J100,0)</f>
        <v>0</v>
      </c>
      <c r="BH100" s="215">
        <f>IF(N100="sníž. přenesená",J100,0)</f>
        <v>0</v>
      </c>
      <c r="BI100" s="215">
        <f>IF(N100="nulová",J100,0)</f>
        <v>0</v>
      </c>
      <c r="BJ100" s="15" t="s">
        <v>78</v>
      </c>
      <c r="BK100" s="215">
        <f>ROUND(I100*H100,2)</f>
        <v>0</v>
      </c>
      <c r="BL100" s="15" t="s">
        <v>116</v>
      </c>
      <c r="BM100" s="214" t="s">
        <v>231</v>
      </c>
    </row>
    <row r="101" s="2" customFormat="1">
      <c r="A101" s="36"/>
      <c r="B101" s="37"/>
      <c r="C101" s="38"/>
      <c r="D101" s="216" t="s">
        <v>118</v>
      </c>
      <c r="E101" s="38"/>
      <c r="F101" s="217" t="s">
        <v>153</v>
      </c>
      <c r="G101" s="38"/>
      <c r="H101" s="38"/>
      <c r="I101" s="218"/>
      <c r="J101" s="38"/>
      <c r="K101" s="38"/>
      <c r="L101" s="42"/>
      <c r="M101" s="219"/>
      <c r="N101" s="220"/>
      <c r="O101" s="82"/>
      <c r="P101" s="82"/>
      <c r="Q101" s="82"/>
      <c r="R101" s="82"/>
      <c r="S101" s="82"/>
      <c r="T101" s="83"/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  <c r="AT101" s="15" t="s">
        <v>118</v>
      </c>
      <c r="AU101" s="15" t="s">
        <v>80</v>
      </c>
    </row>
    <row r="102" s="2" customFormat="1" ht="14.4" customHeight="1">
      <c r="A102" s="36"/>
      <c r="B102" s="37"/>
      <c r="C102" s="202" t="s">
        <v>155</v>
      </c>
      <c r="D102" s="202" t="s">
        <v>111</v>
      </c>
      <c r="E102" s="203" t="s">
        <v>156</v>
      </c>
      <c r="F102" s="204" t="s">
        <v>157</v>
      </c>
      <c r="G102" s="205" t="s">
        <v>114</v>
      </c>
      <c r="H102" s="206">
        <v>1</v>
      </c>
      <c r="I102" s="207"/>
      <c r="J102" s="208">
        <f>ROUND(I102*H102,2)</f>
        <v>0</v>
      </c>
      <c r="K102" s="204" t="s">
        <v>19</v>
      </c>
      <c r="L102" s="209"/>
      <c r="M102" s="210" t="s">
        <v>19</v>
      </c>
      <c r="N102" s="211" t="s">
        <v>41</v>
      </c>
      <c r="O102" s="82"/>
      <c r="P102" s="212">
        <f>O102*H102</f>
        <v>0</v>
      </c>
      <c r="Q102" s="212">
        <v>0</v>
      </c>
      <c r="R102" s="212">
        <f>Q102*H102</f>
        <v>0</v>
      </c>
      <c r="S102" s="212">
        <v>0</v>
      </c>
      <c r="T102" s="213">
        <f>S102*H102</f>
        <v>0</v>
      </c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  <c r="AR102" s="214" t="s">
        <v>115</v>
      </c>
      <c r="AT102" s="214" t="s">
        <v>111</v>
      </c>
      <c r="AU102" s="214" t="s">
        <v>80</v>
      </c>
      <c r="AY102" s="15" t="s">
        <v>108</v>
      </c>
      <c r="BE102" s="215">
        <f>IF(N102="základní",J102,0)</f>
        <v>0</v>
      </c>
      <c r="BF102" s="215">
        <f>IF(N102="snížená",J102,0)</f>
        <v>0</v>
      </c>
      <c r="BG102" s="215">
        <f>IF(N102="zákl. přenesená",J102,0)</f>
        <v>0</v>
      </c>
      <c r="BH102" s="215">
        <f>IF(N102="sníž. přenesená",J102,0)</f>
        <v>0</v>
      </c>
      <c r="BI102" s="215">
        <f>IF(N102="nulová",J102,0)</f>
        <v>0</v>
      </c>
      <c r="BJ102" s="15" t="s">
        <v>78</v>
      </c>
      <c r="BK102" s="215">
        <f>ROUND(I102*H102,2)</f>
        <v>0</v>
      </c>
      <c r="BL102" s="15" t="s">
        <v>116</v>
      </c>
      <c r="BM102" s="214" t="s">
        <v>232</v>
      </c>
    </row>
    <row r="103" s="2" customFormat="1">
      <c r="A103" s="36"/>
      <c r="B103" s="37"/>
      <c r="C103" s="38"/>
      <c r="D103" s="216" t="s">
        <v>118</v>
      </c>
      <c r="E103" s="38"/>
      <c r="F103" s="217" t="s">
        <v>157</v>
      </c>
      <c r="G103" s="38"/>
      <c r="H103" s="38"/>
      <c r="I103" s="218"/>
      <c r="J103" s="38"/>
      <c r="K103" s="38"/>
      <c r="L103" s="42"/>
      <c r="M103" s="219"/>
      <c r="N103" s="220"/>
      <c r="O103" s="82"/>
      <c r="P103" s="82"/>
      <c r="Q103" s="82"/>
      <c r="R103" s="82"/>
      <c r="S103" s="82"/>
      <c r="T103" s="83"/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T103" s="15" t="s">
        <v>118</v>
      </c>
      <c r="AU103" s="15" t="s">
        <v>80</v>
      </c>
    </row>
    <row r="104" s="2" customFormat="1" ht="24.15" customHeight="1">
      <c r="A104" s="36"/>
      <c r="B104" s="37"/>
      <c r="C104" s="202" t="s">
        <v>159</v>
      </c>
      <c r="D104" s="202" t="s">
        <v>111</v>
      </c>
      <c r="E104" s="203" t="s">
        <v>160</v>
      </c>
      <c r="F104" s="204" t="s">
        <v>161</v>
      </c>
      <c r="G104" s="205" t="s">
        <v>114</v>
      </c>
      <c r="H104" s="206">
        <v>1</v>
      </c>
      <c r="I104" s="207"/>
      <c r="J104" s="208">
        <f>ROUND(I104*H104,2)</f>
        <v>0</v>
      </c>
      <c r="K104" s="204" t="s">
        <v>19</v>
      </c>
      <c r="L104" s="209"/>
      <c r="M104" s="210" t="s">
        <v>19</v>
      </c>
      <c r="N104" s="211" t="s">
        <v>41</v>
      </c>
      <c r="O104" s="82"/>
      <c r="P104" s="212">
        <f>O104*H104</f>
        <v>0</v>
      </c>
      <c r="Q104" s="212">
        <v>0</v>
      </c>
      <c r="R104" s="212">
        <f>Q104*H104</f>
        <v>0</v>
      </c>
      <c r="S104" s="212">
        <v>0</v>
      </c>
      <c r="T104" s="213">
        <f>S104*H104</f>
        <v>0</v>
      </c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  <c r="AR104" s="214" t="s">
        <v>115</v>
      </c>
      <c r="AT104" s="214" t="s">
        <v>111</v>
      </c>
      <c r="AU104" s="214" t="s">
        <v>80</v>
      </c>
      <c r="AY104" s="15" t="s">
        <v>108</v>
      </c>
      <c r="BE104" s="215">
        <f>IF(N104="základní",J104,0)</f>
        <v>0</v>
      </c>
      <c r="BF104" s="215">
        <f>IF(N104="snížená",J104,0)</f>
        <v>0</v>
      </c>
      <c r="BG104" s="215">
        <f>IF(N104="zákl. přenesená",J104,0)</f>
        <v>0</v>
      </c>
      <c r="BH104" s="215">
        <f>IF(N104="sníž. přenesená",J104,0)</f>
        <v>0</v>
      </c>
      <c r="BI104" s="215">
        <f>IF(N104="nulová",J104,0)</f>
        <v>0</v>
      </c>
      <c r="BJ104" s="15" t="s">
        <v>78</v>
      </c>
      <c r="BK104" s="215">
        <f>ROUND(I104*H104,2)</f>
        <v>0</v>
      </c>
      <c r="BL104" s="15" t="s">
        <v>116</v>
      </c>
      <c r="BM104" s="214" t="s">
        <v>233</v>
      </c>
    </row>
    <row r="105" s="2" customFormat="1">
      <c r="A105" s="36"/>
      <c r="B105" s="37"/>
      <c r="C105" s="38"/>
      <c r="D105" s="216" t="s">
        <v>118</v>
      </c>
      <c r="E105" s="38"/>
      <c r="F105" s="217" t="s">
        <v>163</v>
      </c>
      <c r="G105" s="38"/>
      <c r="H105" s="38"/>
      <c r="I105" s="218"/>
      <c r="J105" s="38"/>
      <c r="K105" s="38"/>
      <c r="L105" s="42"/>
      <c r="M105" s="219"/>
      <c r="N105" s="220"/>
      <c r="O105" s="82"/>
      <c r="P105" s="82"/>
      <c r="Q105" s="82"/>
      <c r="R105" s="82"/>
      <c r="S105" s="82"/>
      <c r="T105" s="83"/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  <c r="AT105" s="15" t="s">
        <v>118</v>
      </c>
      <c r="AU105" s="15" t="s">
        <v>80</v>
      </c>
    </row>
    <row r="106" s="2" customFormat="1" ht="24.15" customHeight="1">
      <c r="A106" s="36"/>
      <c r="B106" s="37"/>
      <c r="C106" s="202" t="s">
        <v>164</v>
      </c>
      <c r="D106" s="202" t="s">
        <v>111</v>
      </c>
      <c r="E106" s="203" t="s">
        <v>165</v>
      </c>
      <c r="F106" s="204" t="s">
        <v>166</v>
      </c>
      <c r="G106" s="205" t="s">
        <v>114</v>
      </c>
      <c r="H106" s="206">
        <v>1</v>
      </c>
      <c r="I106" s="207"/>
      <c r="J106" s="208">
        <f>ROUND(I106*H106,2)</f>
        <v>0</v>
      </c>
      <c r="K106" s="204" t="s">
        <v>19</v>
      </c>
      <c r="L106" s="209"/>
      <c r="M106" s="210" t="s">
        <v>19</v>
      </c>
      <c r="N106" s="211" t="s">
        <v>41</v>
      </c>
      <c r="O106" s="82"/>
      <c r="P106" s="212">
        <f>O106*H106</f>
        <v>0</v>
      </c>
      <c r="Q106" s="212">
        <v>0</v>
      </c>
      <c r="R106" s="212">
        <f>Q106*H106</f>
        <v>0</v>
      </c>
      <c r="S106" s="212">
        <v>0</v>
      </c>
      <c r="T106" s="213">
        <f>S106*H106</f>
        <v>0</v>
      </c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  <c r="AR106" s="214" t="s">
        <v>115</v>
      </c>
      <c r="AT106" s="214" t="s">
        <v>111</v>
      </c>
      <c r="AU106" s="214" t="s">
        <v>80</v>
      </c>
      <c r="AY106" s="15" t="s">
        <v>108</v>
      </c>
      <c r="BE106" s="215">
        <f>IF(N106="základní",J106,0)</f>
        <v>0</v>
      </c>
      <c r="BF106" s="215">
        <f>IF(N106="snížená",J106,0)</f>
        <v>0</v>
      </c>
      <c r="BG106" s="215">
        <f>IF(N106="zákl. přenesená",J106,0)</f>
        <v>0</v>
      </c>
      <c r="BH106" s="215">
        <f>IF(N106="sníž. přenesená",J106,0)</f>
        <v>0</v>
      </c>
      <c r="BI106" s="215">
        <f>IF(N106="nulová",J106,0)</f>
        <v>0</v>
      </c>
      <c r="BJ106" s="15" t="s">
        <v>78</v>
      </c>
      <c r="BK106" s="215">
        <f>ROUND(I106*H106,2)</f>
        <v>0</v>
      </c>
      <c r="BL106" s="15" t="s">
        <v>116</v>
      </c>
      <c r="BM106" s="214" t="s">
        <v>234</v>
      </c>
    </row>
    <row r="107" s="2" customFormat="1">
      <c r="A107" s="36"/>
      <c r="B107" s="37"/>
      <c r="C107" s="38"/>
      <c r="D107" s="216" t="s">
        <v>118</v>
      </c>
      <c r="E107" s="38"/>
      <c r="F107" s="217" t="s">
        <v>168</v>
      </c>
      <c r="G107" s="38"/>
      <c r="H107" s="38"/>
      <c r="I107" s="218"/>
      <c r="J107" s="38"/>
      <c r="K107" s="38"/>
      <c r="L107" s="42"/>
      <c r="M107" s="219"/>
      <c r="N107" s="220"/>
      <c r="O107" s="82"/>
      <c r="P107" s="82"/>
      <c r="Q107" s="82"/>
      <c r="R107" s="82"/>
      <c r="S107" s="82"/>
      <c r="T107" s="83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  <c r="AT107" s="15" t="s">
        <v>118</v>
      </c>
      <c r="AU107" s="15" t="s">
        <v>80</v>
      </c>
    </row>
    <row r="108" s="2" customFormat="1" ht="24.15" customHeight="1">
      <c r="A108" s="36"/>
      <c r="B108" s="37"/>
      <c r="C108" s="202" t="s">
        <v>169</v>
      </c>
      <c r="D108" s="202" t="s">
        <v>111</v>
      </c>
      <c r="E108" s="203" t="s">
        <v>170</v>
      </c>
      <c r="F108" s="204" t="s">
        <v>171</v>
      </c>
      <c r="G108" s="205" t="s">
        <v>114</v>
      </c>
      <c r="H108" s="206">
        <v>1</v>
      </c>
      <c r="I108" s="207"/>
      <c r="J108" s="208">
        <f>ROUND(I108*H108,2)</f>
        <v>0</v>
      </c>
      <c r="K108" s="204" t="s">
        <v>19</v>
      </c>
      <c r="L108" s="209"/>
      <c r="M108" s="210" t="s">
        <v>19</v>
      </c>
      <c r="N108" s="211" t="s">
        <v>41</v>
      </c>
      <c r="O108" s="82"/>
      <c r="P108" s="212">
        <f>O108*H108</f>
        <v>0</v>
      </c>
      <c r="Q108" s="212">
        <v>0</v>
      </c>
      <c r="R108" s="212">
        <f>Q108*H108</f>
        <v>0</v>
      </c>
      <c r="S108" s="212">
        <v>0</v>
      </c>
      <c r="T108" s="213">
        <f>S108*H108</f>
        <v>0</v>
      </c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  <c r="AR108" s="214" t="s">
        <v>115</v>
      </c>
      <c r="AT108" s="214" t="s">
        <v>111</v>
      </c>
      <c r="AU108" s="214" t="s">
        <v>80</v>
      </c>
      <c r="AY108" s="15" t="s">
        <v>108</v>
      </c>
      <c r="BE108" s="215">
        <f>IF(N108="základní",J108,0)</f>
        <v>0</v>
      </c>
      <c r="BF108" s="215">
        <f>IF(N108="snížená",J108,0)</f>
        <v>0</v>
      </c>
      <c r="BG108" s="215">
        <f>IF(N108="zákl. přenesená",J108,0)</f>
        <v>0</v>
      </c>
      <c r="BH108" s="215">
        <f>IF(N108="sníž. přenesená",J108,0)</f>
        <v>0</v>
      </c>
      <c r="BI108" s="215">
        <f>IF(N108="nulová",J108,0)</f>
        <v>0</v>
      </c>
      <c r="BJ108" s="15" t="s">
        <v>78</v>
      </c>
      <c r="BK108" s="215">
        <f>ROUND(I108*H108,2)</f>
        <v>0</v>
      </c>
      <c r="BL108" s="15" t="s">
        <v>116</v>
      </c>
      <c r="BM108" s="214" t="s">
        <v>235</v>
      </c>
    </row>
    <row r="109" s="2" customFormat="1">
      <c r="A109" s="36"/>
      <c r="B109" s="37"/>
      <c r="C109" s="38"/>
      <c r="D109" s="216" t="s">
        <v>118</v>
      </c>
      <c r="E109" s="38"/>
      <c r="F109" s="217" t="s">
        <v>173</v>
      </c>
      <c r="G109" s="38"/>
      <c r="H109" s="38"/>
      <c r="I109" s="218"/>
      <c r="J109" s="38"/>
      <c r="K109" s="38"/>
      <c r="L109" s="42"/>
      <c r="M109" s="219"/>
      <c r="N109" s="220"/>
      <c r="O109" s="82"/>
      <c r="P109" s="82"/>
      <c r="Q109" s="82"/>
      <c r="R109" s="82"/>
      <c r="S109" s="82"/>
      <c r="T109" s="83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  <c r="AT109" s="15" t="s">
        <v>118</v>
      </c>
      <c r="AU109" s="15" t="s">
        <v>80</v>
      </c>
    </row>
    <row r="110" s="2" customFormat="1" ht="24.15" customHeight="1">
      <c r="A110" s="36"/>
      <c r="B110" s="37"/>
      <c r="C110" s="202" t="s">
        <v>174</v>
      </c>
      <c r="D110" s="202" t="s">
        <v>111</v>
      </c>
      <c r="E110" s="203" t="s">
        <v>178</v>
      </c>
      <c r="F110" s="204" t="s">
        <v>179</v>
      </c>
      <c r="G110" s="205" t="s">
        <v>114</v>
      </c>
      <c r="H110" s="206">
        <v>1</v>
      </c>
      <c r="I110" s="207"/>
      <c r="J110" s="208">
        <f>ROUND(I110*H110,2)</f>
        <v>0</v>
      </c>
      <c r="K110" s="204" t="s">
        <v>19</v>
      </c>
      <c r="L110" s="209"/>
      <c r="M110" s="210" t="s">
        <v>19</v>
      </c>
      <c r="N110" s="211" t="s">
        <v>41</v>
      </c>
      <c r="O110" s="82"/>
      <c r="P110" s="212">
        <f>O110*H110</f>
        <v>0</v>
      </c>
      <c r="Q110" s="212">
        <v>0</v>
      </c>
      <c r="R110" s="212">
        <f>Q110*H110</f>
        <v>0</v>
      </c>
      <c r="S110" s="212">
        <v>0</v>
      </c>
      <c r="T110" s="213">
        <f>S110*H110</f>
        <v>0</v>
      </c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  <c r="AR110" s="214" t="s">
        <v>115</v>
      </c>
      <c r="AT110" s="214" t="s">
        <v>111</v>
      </c>
      <c r="AU110" s="214" t="s">
        <v>80</v>
      </c>
      <c r="AY110" s="15" t="s">
        <v>108</v>
      </c>
      <c r="BE110" s="215">
        <f>IF(N110="základní",J110,0)</f>
        <v>0</v>
      </c>
      <c r="BF110" s="215">
        <f>IF(N110="snížená",J110,0)</f>
        <v>0</v>
      </c>
      <c r="BG110" s="215">
        <f>IF(N110="zákl. přenesená",J110,0)</f>
        <v>0</v>
      </c>
      <c r="BH110" s="215">
        <f>IF(N110="sníž. přenesená",J110,0)</f>
        <v>0</v>
      </c>
      <c r="BI110" s="215">
        <f>IF(N110="nulová",J110,0)</f>
        <v>0</v>
      </c>
      <c r="BJ110" s="15" t="s">
        <v>78</v>
      </c>
      <c r="BK110" s="215">
        <f>ROUND(I110*H110,2)</f>
        <v>0</v>
      </c>
      <c r="BL110" s="15" t="s">
        <v>116</v>
      </c>
      <c r="BM110" s="214" t="s">
        <v>236</v>
      </c>
    </row>
    <row r="111" s="2" customFormat="1">
      <c r="A111" s="36"/>
      <c r="B111" s="37"/>
      <c r="C111" s="38"/>
      <c r="D111" s="216" t="s">
        <v>118</v>
      </c>
      <c r="E111" s="38"/>
      <c r="F111" s="217" t="s">
        <v>173</v>
      </c>
      <c r="G111" s="38"/>
      <c r="H111" s="38"/>
      <c r="I111" s="218"/>
      <c r="J111" s="38"/>
      <c r="K111" s="38"/>
      <c r="L111" s="42"/>
      <c r="M111" s="219"/>
      <c r="N111" s="220"/>
      <c r="O111" s="82"/>
      <c r="P111" s="82"/>
      <c r="Q111" s="82"/>
      <c r="R111" s="82"/>
      <c r="S111" s="82"/>
      <c r="T111" s="83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  <c r="AT111" s="15" t="s">
        <v>118</v>
      </c>
      <c r="AU111" s="15" t="s">
        <v>80</v>
      </c>
    </row>
    <row r="112" s="2" customFormat="1" ht="24.15" customHeight="1">
      <c r="A112" s="36"/>
      <c r="B112" s="37"/>
      <c r="C112" s="202" t="s">
        <v>8</v>
      </c>
      <c r="D112" s="202" t="s">
        <v>111</v>
      </c>
      <c r="E112" s="203" t="s">
        <v>237</v>
      </c>
      <c r="F112" s="204" t="s">
        <v>238</v>
      </c>
      <c r="G112" s="205" t="s">
        <v>114</v>
      </c>
      <c r="H112" s="206">
        <v>1</v>
      </c>
      <c r="I112" s="207"/>
      <c r="J112" s="208">
        <f>ROUND(I112*H112,2)</f>
        <v>0</v>
      </c>
      <c r="K112" s="204" t="s">
        <v>19</v>
      </c>
      <c r="L112" s="209"/>
      <c r="M112" s="210" t="s">
        <v>19</v>
      </c>
      <c r="N112" s="211" t="s">
        <v>41</v>
      </c>
      <c r="O112" s="82"/>
      <c r="P112" s="212">
        <f>O112*H112</f>
        <v>0</v>
      </c>
      <c r="Q112" s="212">
        <v>0</v>
      </c>
      <c r="R112" s="212">
        <f>Q112*H112</f>
        <v>0</v>
      </c>
      <c r="S112" s="212">
        <v>0</v>
      </c>
      <c r="T112" s="213">
        <f>S112*H112</f>
        <v>0</v>
      </c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  <c r="AR112" s="214" t="s">
        <v>115</v>
      </c>
      <c r="AT112" s="214" t="s">
        <v>111</v>
      </c>
      <c r="AU112" s="214" t="s">
        <v>80</v>
      </c>
      <c r="AY112" s="15" t="s">
        <v>108</v>
      </c>
      <c r="BE112" s="215">
        <f>IF(N112="základní",J112,0)</f>
        <v>0</v>
      </c>
      <c r="BF112" s="215">
        <f>IF(N112="snížená",J112,0)</f>
        <v>0</v>
      </c>
      <c r="BG112" s="215">
        <f>IF(N112="zákl. přenesená",J112,0)</f>
        <v>0</v>
      </c>
      <c r="BH112" s="215">
        <f>IF(N112="sníž. přenesená",J112,0)</f>
        <v>0</v>
      </c>
      <c r="BI112" s="215">
        <f>IF(N112="nulová",J112,0)</f>
        <v>0</v>
      </c>
      <c r="BJ112" s="15" t="s">
        <v>78</v>
      </c>
      <c r="BK112" s="215">
        <f>ROUND(I112*H112,2)</f>
        <v>0</v>
      </c>
      <c r="BL112" s="15" t="s">
        <v>116</v>
      </c>
      <c r="BM112" s="214" t="s">
        <v>239</v>
      </c>
    </row>
    <row r="113" s="2" customFormat="1">
      <c r="A113" s="36"/>
      <c r="B113" s="37"/>
      <c r="C113" s="38"/>
      <c r="D113" s="216" t="s">
        <v>118</v>
      </c>
      <c r="E113" s="38"/>
      <c r="F113" s="217" t="s">
        <v>240</v>
      </c>
      <c r="G113" s="38"/>
      <c r="H113" s="38"/>
      <c r="I113" s="218"/>
      <c r="J113" s="38"/>
      <c r="K113" s="38"/>
      <c r="L113" s="42"/>
      <c r="M113" s="219"/>
      <c r="N113" s="220"/>
      <c r="O113" s="82"/>
      <c r="P113" s="82"/>
      <c r="Q113" s="82"/>
      <c r="R113" s="82"/>
      <c r="S113" s="82"/>
      <c r="T113" s="83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  <c r="AT113" s="15" t="s">
        <v>118</v>
      </c>
      <c r="AU113" s="15" t="s">
        <v>80</v>
      </c>
    </row>
    <row r="114" s="2" customFormat="1" ht="24.15" customHeight="1">
      <c r="A114" s="36"/>
      <c r="B114" s="37"/>
      <c r="C114" s="202" t="s">
        <v>116</v>
      </c>
      <c r="D114" s="202" t="s">
        <v>111</v>
      </c>
      <c r="E114" s="203" t="s">
        <v>241</v>
      </c>
      <c r="F114" s="204" t="s">
        <v>242</v>
      </c>
      <c r="G114" s="205" t="s">
        <v>114</v>
      </c>
      <c r="H114" s="206">
        <v>1</v>
      </c>
      <c r="I114" s="207"/>
      <c r="J114" s="208">
        <f>ROUND(I114*H114,2)</f>
        <v>0</v>
      </c>
      <c r="K114" s="204" t="s">
        <v>19</v>
      </c>
      <c r="L114" s="209"/>
      <c r="M114" s="210" t="s">
        <v>19</v>
      </c>
      <c r="N114" s="211" t="s">
        <v>41</v>
      </c>
      <c r="O114" s="82"/>
      <c r="P114" s="212">
        <f>O114*H114</f>
        <v>0</v>
      </c>
      <c r="Q114" s="212">
        <v>0</v>
      </c>
      <c r="R114" s="212">
        <f>Q114*H114</f>
        <v>0</v>
      </c>
      <c r="S114" s="212">
        <v>0</v>
      </c>
      <c r="T114" s="213">
        <f>S114*H114</f>
        <v>0</v>
      </c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  <c r="AR114" s="214" t="s">
        <v>115</v>
      </c>
      <c r="AT114" s="214" t="s">
        <v>111</v>
      </c>
      <c r="AU114" s="214" t="s">
        <v>80</v>
      </c>
      <c r="AY114" s="15" t="s">
        <v>108</v>
      </c>
      <c r="BE114" s="215">
        <f>IF(N114="základní",J114,0)</f>
        <v>0</v>
      </c>
      <c r="BF114" s="215">
        <f>IF(N114="snížená",J114,0)</f>
        <v>0</v>
      </c>
      <c r="BG114" s="215">
        <f>IF(N114="zákl. přenesená",J114,0)</f>
        <v>0</v>
      </c>
      <c r="BH114" s="215">
        <f>IF(N114="sníž. přenesená",J114,0)</f>
        <v>0</v>
      </c>
      <c r="BI114" s="215">
        <f>IF(N114="nulová",J114,0)</f>
        <v>0</v>
      </c>
      <c r="BJ114" s="15" t="s">
        <v>78</v>
      </c>
      <c r="BK114" s="215">
        <f>ROUND(I114*H114,2)</f>
        <v>0</v>
      </c>
      <c r="BL114" s="15" t="s">
        <v>116</v>
      </c>
      <c r="BM114" s="214" t="s">
        <v>243</v>
      </c>
    </row>
    <row r="115" s="2" customFormat="1">
      <c r="A115" s="36"/>
      <c r="B115" s="37"/>
      <c r="C115" s="38"/>
      <c r="D115" s="216" t="s">
        <v>118</v>
      </c>
      <c r="E115" s="38"/>
      <c r="F115" s="217" t="s">
        <v>240</v>
      </c>
      <c r="G115" s="38"/>
      <c r="H115" s="38"/>
      <c r="I115" s="218"/>
      <c r="J115" s="38"/>
      <c r="K115" s="38"/>
      <c r="L115" s="42"/>
      <c r="M115" s="219"/>
      <c r="N115" s="220"/>
      <c r="O115" s="82"/>
      <c r="P115" s="82"/>
      <c r="Q115" s="82"/>
      <c r="R115" s="82"/>
      <c r="S115" s="82"/>
      <c r="T115" s="83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  <c r="AT115" s="15" t="s">
        <v>118</v>
      </c>
      <c r="AU115" s="15" t="s">
        <v>80</v>
      </c>
    </row>
    <row r="116" s="2" customFormat="1" ht="14.4" customHeight="1">
      <c r="A116" s="36"/>
      <c r="B116" s="37"/>
      <c r="C116" s="202" t="s">
        <v>185</v>
      </c>
      <c r="D116" s="202" t="s">
        <v>111</v>
      </c>
      <c r="E116" s="203" t="s">
        <v>186</v>
      </c>
      <c r="F116" s="204" t="s">
        <v>187</v>
      </c>
      <c r="G116" s="205" t="s">
        <v>114</v>
      </c>
      <c r="H116" s="206">
        <v>1</v>
      </c>
      <c r="I116" s="207"/>
      <c r="J116" s="208">
        <f>ROUND(I116*H116,2)</f>
        <v>0</v>
      </c>
      <c r="K116" s="204" t="s">
        <v>19</v>
      </c>
      <c r="L116" s="209"/>
      <c r="M116" s="210" t="s">
        <v>19</v>
      </c>
      <c r="N116" s="211" t="s">
        <v>41</v>
      </c>
      <c r="O116" s="82"/>
      <c r="P116" s="212">
        <f>O116*H116</f>
        <v>0</v>
      </c>
      <c r="Q116" s="212">
        <v>0</v>
      </c>
      <c r="R116" s="212">
        <f>Q116*H116</f>
        <v>0</v>
      </c>
      <c r="S116" s="212">
        <v>0</v>
      </c>
      <c r="T116" s="213">
        <f>S116*H116</f>
        <v>0</v>
      </c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  <c r="AR116" s="214" t="s">
        <v>115</v>
      </c>
      <c r="AT116" s="214" t="s">
        <v>111</v>
      </c>
      <c r="AU116" s="214" t="s">
        <v>80</v>
      </c>
      <c r="AY116" s="15" t="s">
        <v>108</v>
      </c>
      <c r="BE116" s="215">
        <f>IF(N116="základní",J116,0)</f>
        <v>0</v>
      </c>
      <c r="BF116" s="215">
        <f>IF(N116="snížená",J116,0)</f>
        <v>0</v>
      </c>
      <c r="BG116" s="215">
        <f>IF(N116="zákl. přenesená",J116,0)</f>
        <v>0</v>
      </c>
      <c r="BH116" s="215">
        <f>IF(N116="sníž. přenesená",J116,0)</f>
        <v>0</v>
      </c>
      <c r="BI116" s="215">
        <f>IF(N116="nulová",J116,0)</f>
        <v>0</v>
      </c>
      <c r="BJ116" s="15" t="s">
        <v>78</v>
      </c>
      <c r="BK116" s="215">
        <f>ROUND(I116*H116,2)</f>
        <v>0</v>
      </c>
      <c r="BL116" s="15" t="s">
        <v>116</v>
      </c>
      <c r="BM116" s="214" t="s">
        <v>244</v>
      </c>
    </row>
    <row r="117" s="2" customFormat="1">
      <c r="A117" s="36"/>
      <c r="B117" s="37"/>
      <c r="C117" s="38"/>
      <c r="D117" s="216" t="s">
        <v>118</v>
      </c>
      <c r="E117" s="38"/>
      <c r="F117" s="217" t="s">
        <v>189</v>
      </c>
      <c r="G117" s="38"/>
      <c r="H117" s="38"/>
      <c r="I117" s="218"/>
      <c r="J117" s="38"/>
      <c r="K117" s="38"/>
      <c r="L117" s="42"/>
      <c r="M117" s="219"/>
      <c r="N117" s="220"/>
      <c r="O117" s="82"/>
      <c r="P117" s="82"/>
      <c r="Q117" s="82"/>
      <c r="R117" s="82"/>
      <c r="S117" s="82"/>
      <c r="T117" s="83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  <c r="AT117" s="15" t="s">
        <v>118</v>
      </c>
      <c r="AU117" s="15" t="s">
        <v>80</v>
      </c>
    </row>
    <row r="118" s="2" customFormat="1" ht="24.15" customHeight="1">
      <c r="A118" s="36"/>
      <c r="B118" s="37"/>
      <c r="C118" s="202" t="s">
        <v>190</v>
      </c>
      <c r="D118" s="202" t="s">
        <v>111</v>
      </c>
      <c r="E118" s="203" t="s">
        <v>191</v>
      </c>
      <c r="F118" s="204" t="s">
        <v>192</v>
      </c>
      <c r="G118" s="205" t="s">
        <v>114</v>
      </c>
      <c r="H118" s="206">
        <v>3</v>
      </c>
      <c r="I118" s="207"/>
      <c r="J118" s="208">
        <f>ROUND(I118*H118,2)</f>
        <v>0</v>
      </c>
      <c r="K118" s="204" t="s">
        <v>19</v>
      </c>
      <c r="L118" s="209"/>
      <c r="M118" s="210" t="s">
        <v>19</v>
      </c>
      <c r="N118" s="211" t="s">
        <v>41</v>
      </c>
      <c r="O118" s="82"/>
      <c r="P118" s="212">
        <f>O118*H118</f>
        <v>0</v>
      </c>
      <c r="Q118" s="212">
        <v>0</v>
      </c>
      <c r="R118" s="212">
        <f>Q118*H118</f>
        <v>0</v>
      </c>
      <c r="S118" s="212">
        <v>0</v>
      </c>
      <c r="T118" s="213">
        <f>S118*H118</f>
        <v>0</v>
      </c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  <c r="AR118" s="214" t="s">
        <v>115</v>
      </c>
      <c r="AT118" s="214" t="s">
        <v>111</v>
      </c>
      <c r="AU118" s="214" t="s">
        <v>80</v>
      </c>
      <c r="AY118" s="15" t="s">
        <v>108</v>
      </c>
      <c r="BE118" s="215">
        <f>IF(N118="základní",J118,0)</f>
        <v>0</v>
      </c>
      <c r="BF118" s="215">
        <f>IF(N118="snížená",J118,0)</f>
        <v>0</v>
      </c>
      <c r="BG118" s="215">
        <f>IF(N118="zákl. přenesená",J118,0)</f>
        <v>0</v>
      </c>
      <c r="BH118" s="215">
        <f>IF(N118="sníž. přenesená",J118,0)</f>
        <v>0</v>
      </c>
      <c r="BI118" s="215">
        <f>IF(N118="nulová",J118,0)</f>
        <v>0</v>
      </c>
      <c r="BJ118" s="15" t="s">
        <v>78</v>
      </c>
      <c r="BK118" s="215">
        <f>ROUND(I118*H118,2)</f>
        <v>0</v>
      </c>
      <c r="BL118" s="15" t="s">
        <v>116</v>
      </c>
      <c r="BM118" s="214" t="s">
        <v>245</v>
      </c>
    </row>
    <row r="119" s="2" customFormat="1">
      <c r="A119" s="36"/>
      <c r="B119" s="37"/>
      <c r="C119" s="38"/>
      <c r="D119" s="216" t="s">
        <v>118</v>
      </c>
      <c r="E119" s="38"/>
      <c r="F119" s="217" t="s">
        <v>194</v>
      </c>
      <c r="G119" s="38"/>
      <c r="H119" s="38"/>
      <c r="I119" s="218"/>
      <c r="J119" s="38"/>
      <c r="K119" s="38"/>
      <c r="L119" s="42"/>
      <c r="M119" s="219"/>
      <c r="N119" s="220"/>
      <c r="O119" s="82"/>
      <c r="P119" s="82"/>
      <c r="Q119" s="82"/>
      <c r="R119" s="82"/>
      <c r="S119" s="82"/>
      <c r="T119" s="83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  <c r="AT119" s="15" t="s">
        <v>118</v>
      </c>
      <c r="AU119" s="15" t="s">
        <v>80</v>
      </c>
    </row>
    <row r="120" s="2" customFormat="1" ht="24.15" customHeight="1">
      <c r="A120" s="36"/>
      <c r="B120" s="37"/>
      <c r="C120" s="202" t="s">
        <v>195</v>
      </c>
      <c r="D120" s="202" t="s">
        <v>111</v>
      </c>
      <c r="E120" s="203" t="s">
        <v>196</v>
      </c>
      <c r="F120" s="204" t="s">
        <v>197</v>
      </c>
      <c r="G120" s="205" t="s">
        <v>114</v>
      </c>
      <c r="H120" s="206">
        <v>1</v>
      </c>
      <c r="I120" s="207"/>
      <c r="J120" s="208">
        <f>ROUND(I120*H120,2)</f>
        <v>0</v>
      </c>
      <c r="K120" s="204" t="s">
        <v>19</v>
      </c>
      <c r="L120" s="209"/>
      <c r="M120" s="210" t="s">
        <v>19</v>
      </c>
      <c r="N120" s="211" t="s">
        <v>41</v>
      </c>
      <c r="O120" s="82"/>
      <c r="P120" s="212">
        <f>O120*H120</f>
        <v>0</v>
      </c>
      <c r="Q120" s="212">
        <v>0</v>
      </c>
      <c r="R120" s="212">
        <f>Q120*H120</f>
        <v>0</v>
      </c>
      <c r="S120" s="212">
        <v>0</v>
      </c>
      <c r="T120" s="213">
        <f>S120*H120</f>
        <v>0</v>
      </c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  <c r="AR120" s="214" t="s">
        <v>115</v>
      </c>
      <c r="AT120" s="214" t="s">
        <v>111</v>
      </c>
      <c r="AU120" s="214" t="s">
        <v>80</v>
      </c>
      <c r="AY120" s="15" t="s">
        <v>108</v>
      </c>
      <c r="BE120" s="215">
        <f>IF(N120="základní",J120,0)</f>
        <v>0</v>
      </c>
      <c r="BF120" s="215">
        <f>IF(N120="snížená",J120,0)</f>
        <v>0</v>
      </c>
      <c r="BG120" s="215">
        <f>IF(N120="zákl. přenesená",J120,0)</f>
        <v>0</v>
      </c>
      <c r="BH120" s="215">
        <f>IF(N120="sníž. přenesená",J120,0)</f>
        <v>0</v>
      </c>
      <c r="BI120" s="215">
        <f>IF(N120="nulová",J120,0)</f>
        <v>0</v>
      </c>
      <c r="BJ120" s="15" t="s">
        <v>78</v>
      </c>
      <c r="BK120" s="215">
        <f>ROUND(I120*H120,2)</f>
        <v>0</v>
      </c>
      <c r="BL120" s="15" t="s">
        <v>116</v>
      </c>
      <c r="BM120" s="214" t="s">
        <v>246</v>
      </c>
    </row>
    <row r="121" s="2" customFormat="1">
      <c r="A121" s="36"/>
      <c r="B121" s="37"/>
      <c r="C121" s="38"/>
      <c r="D121" s="216" t="s">
        <v>118</v>
      </c>
      <c r="E121" s="38"/>
      <c r="F121" s="217" t="s">
        <v>194</v>
      </c>
      <c r="G121" s="38"/>
      <c r="H121" s="38"/>
      <c r="I121" s="218"/>
      <c r="J121" s="38"/>
      <c r="K121" s="38"/>
      <c r="L121" s="42"/>
      <c r="M121" s="219"/>
      <c r="N121" s="220"/>
      <c r="O121" s="82"/>
      <c r="P121" s="82"/>
      <c r="Q121" s="82"/>
      <c r="R121" s="82"/>
      <c r="S121" s="82"/>
      <c r="T121" s="83"/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T121" s="15" t="s">
        <v>118</v>
      </c>
      <c r="AU121" s="15" t="s">
        <v>80</v>
      </c>
    </row>
    <row r="122" s="2" customFormat="1" ht="24.15" customHeight="1">
      <c r="A122" s="36"/>
      <c r="B122" s="37"/>
      <c r="C122" s="202" t="s">
        <v>199</v>
      </c>
      <c r="D122" s="202" t="s">
        <v>111</v>
      </c>
      <c r="E122" s="203" t="s">
        <v>200</v>
      </c>
      <c r="F122" s="204" t="s">
        <v>201</v>
      </c>
      <c r="G122" s="205" t="s">
        <v>114</v>
      </c>
      <c r="H122" s="206">
        <v>1</v>
      </c>
      <c r="I122" s="207"/>
      <c r="J122" s="208">
        <f>ROUND(I122*H122,2)</f>
        <v>0</v>
      </c>
      <c r="K122" s="204" t="s">
        <v>19</v>
      </c>
      <c r="L122" s="209"/>
      <c r="M122" s="210" t="s">
        <v>19</v>
      </c>
      <c r="N122" s="211" t="s">
        <v>41</v>
      </c>
      <c r="O122" s="82"/>
      <c r="P122" s="212">
        <f>O122*H122</f>
        <v>0</v>
      </c>
      <c r="Q122" s="212">
        <v>0</v>
      </c>
      <c r="R122" s="212">
        <f>Q122*H122</f>
        <v>0</v>
      </c>
      <c r="S122" s="212">
        <v>0</v>
      </c>
      <c r="T122" s="213">
        <f>S122*H122</f>
        <v>0</v>
      </c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R122" s="214" t="s">
        <v>115</v>
      </c>
      <c r="AT122" s="214" t="s">
        <v>111</v>
      </c>
      <c r="AU122" s="214" t="s">
        <v>80</v>
      </c>
      <c r="AY122" s="15" t="s">
        <v>108</v>
      </c>
      <c r="BE122" s="215">
        <f>IF(N122="základní",J122,0)</f>
        <v>0</v>
      </c>
      <c r="BF122" s="215">
        <f>IF(N122="snížená",J122,0)</f>
        <v>0</v>
      </c>
      <c r="BG122" s="215">
        <f>IF(N122="zákl. přenesená",J122,0)</f>
        <v>0</v>
      </c>
      <c r="BH122" s="215">
        <f>IF(N122="sníž. přenesená",J122,0)</f>
        <v>0</v>
      </c>
      <c r="BI122" s="215">
        <f>IF(N122="nulová",J122,0)</f>
        <v>0</v>
      </c>
      <c r="BJ122" s="15" t="s">
        <v>78</v>
      </c>
      <c r="BK122" s="215">
        <f>ROUND(I122*H122,2)</f>
        <v>0</v>
      </c>
      <c r="BL122" s="15" t="s">
        <v>116</v>
      </c>
      <c r="BM122" s="214" t="s">
        <v>247</v>
      </c>
    </row>
    <row r="123" s="2" customFormat="1">
      <c r="A123" s="36"/>
      <c r="B123" s="37"/>
      <c r="C123" s="38"/>
      <c r="D123" s="216" t="s">
        <v>118</v>
      </c>
      <c r="E123" s="38"/>
      <c r="F123" s="217" t="s">
        <v>194</v>
      </c>
      <c r="G123" s="38"/>
      <c r="H123" s="38"/>
      <c r="I123" s="218"/>
      <c r="J123" s="38"/>
      <c r="K123" s="38"/>
      <c r="L123" s="42"/>
      <c r="M123" s="219"/>
      <c r="N123" s="220"/>
      <c r="O123" s="82"/>
      <c r="P123" s="82"/>
      <c r="Q123" s="82"/>
      <c r="R123" s="82"/>
      <c r="S123" s="82"/>
      <c r="T123" s="83"/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T123" s="15" t="s">
        <v>118</v>
      </c>
      <c r="AU123" s="15" t="s">
        <v>80</v>
      </c>
    </row>
    <row r="124" s="2" customFormat="1" ht="24.15" customHeight="1">
      <c r="A124" s="36"/>
      <c r="B124" s="37"/>
      <c r="C124" s="202" t="s">
        <v>7</v>
      </c>
      <c r="D124" s="202" t="s">
        <v>111</v>
      </c>
      <c r="E124" s="203" t="s">
        <v>203</v>
      </c>
      <c r="F124" s="204" t="s">
        <v>204</v>
      </c>
      <c r="G124" s="205" t="s">
        <v>114</v>
      </c>
      <c r="H124" s="206">
        <v>1</v>
      </c>
      <c r="I124" s="207"/>
      <c r="J124" s="208">
        <f>ROUND(I124*H124,2)</f>
        <v>0</v>
      </c>
      <c r="K124" s="204" t="s">
        <v>19</v>
      </c>
      <c r="L124" s="209"/>
      <c r="M124" s="210" t="s">
        <v>19</v>
      </c>
      <c r="N124" s="211" t="s">
        <v>41</v>
      </c>
      <c r="O124" s="82"/>
      <c r="P124" s="212">
        <f>O124*H124</f>
        <v>0</v>
      </c>
      <c r="Q124" s="212">
        <v>0</v>
      </c>
      <c r="R124" s="212">
        <f>Q124*H124</f>
        <v>0</v>
      </c>
      <c r="S124" s="212">
        <v>0</v>
      </c>
      <c r="T124" s="213">
        <f>S124*H124</f>
        <v>0</v>
      </c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R124" s="214" t="s">
        <v>115</v>
      </c>
      <c r="AT124" s="214" t="s">
        <v>111</v>
      </c>
      <c r="AU124" s="214" t="s">
        <v>80</v>
      </c>
      <c r="AY124" s="15" t="s">
        <v>108</v>
      </c>
      <c r="BE124" s="215">
        <f>IF(N124="základní",J124,0)</f>
        <v>0</v>
      </c>
      <c r="BF124" s="215">
        <f>IF(N124="snížená",J124,0)</f>
        <v>0</v>
      </c>
      <c r="BG124" s="215">
        <f>IF(N124="zákl. přenesená",J124,0)</f>
        <v>0</v>
      </c>
      <c r="BH124" s="215">
        <f>IF(N124="sníž. přenesená",J124,0)</f>
        <v>0</v>
      </c>
      <c r="BI124" s="215">
        <f>IF(N124="nulová",J124,0)</f>
        <v>0</v>
      </c>
      <c r="BJ124" s="15" t="s">
        <v>78</v>
      </c>
      <c r="BK124" s="215">
        <f>ROUND(I124*H124,2)</f>
        <v>0</v>
      </c>
      <c r="BL124" s="15" t="s">
        <v>116</v>
      </c>
      <c r="BM124" s="214" t="s">
        <v>248</v>
      </c>
    </row>
    <row r="125" s="2" customFormat="1">
      <c r="A125" s="36"/>
      <c r="B125" s="37"/>
      <c r="C125" s="38"/>
      <c r="D125" s="216" t="s">
        <v>118</v>
      </c>
      <c r="E125" s="38"/>
      <c r="F125" s="217" t="s">
        <v>128</v>
      </c>
      <c r="G125" s="38"/>
      <c r="H125" s="38"/>
      <c r="I125" s="218"/>
      <c r="J125" s="38"/>
      <c r="K125" s="38"/>
      <c r="L125" s="42"/>
      <c r="M125" s="219"/>
      <c r="N125" s="220"/>
      <c r="O125" s="82"/>
      <c r="P125" s="82"/>
      <c r="Q125" s="82"/>
      <c r="R125" s="82"/>
      <c r="S125" s="82"/>
      <c r="T125" s="83"/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T125" s="15" t="s">
        <v>118</v>
      </c>
      <c r="AU125" s="15" t="s">
        <v>80</v>
      </c>
    </row>
    <row r="126" s="2" customFormat="1" ht="24.15" customHeight="1">
      <c r="A126" s="36"/>
      <c r="B126" s="37"/>
      <c r="C126" s="202" t="s">
        <v>206</v>
      </c>
      <c r="D126" s="202" t="s">
        <v>111</v>
      </c>
      <c r="E126" s="203" t="s">
        <v>207</v>
      </c>
      <c r="F126" s="204" t="s">
        <v>208</v>
      </c>
      <c r="G126" s="205" t="s">
        <v>114</v>
      </c>
      <c r="H126" s="206">
        <v>1</v>
      </c>
      <c r="I126" s="207"/>
      <c r="J126" s="208">
        <f>ROUND(I126*H126,2)</f>
        <v>0</v>
      </c>
      <c r="K126" s="204" t="s">
        <v>19</v>
      </c>
      <c r="L126" s="209"/>
      <c r="M126" s="210" t="s">
        <v>19</v>
      </c>
      <c r="N126" s="211" t="s">
        <v>41</v>
      </c>
      <c r="O126" s="82"/>
      <c r="P126" s="212">
        <f>O126*H126</f>
        <v>0</v>
      </c>
      <c r="Q126" s="212">
        <v>0</v>
      </c>
      <c r="R126" s="212">
        <f>Q126*H126</f>
        <v>0</v>
      </c>
      <c r="S126" s="212">
        <v>0</v>
      </c>
      <c r="T126" s="213">
        <f>S126*H126</f>
        <v>0</v>
      </c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R126" s="214" t="s">
        <v>115</v>
      </c>
      <c r="AT126" s="214" t="s">
        <v>111</v>
      </c>
      <c r="AU126" s="214" t="s">
        <v>80</v>
      </c>
      <c r="AY126" s="15" t="s">
        <v>108</v>
      </c>
      <c r="BE126" s="215">
        <f>IF(N126="základní",J126,0)</f>
        <v>0</v>
      </c>
      <c r="BF126" s="215">
        <f>IF(N126="snížená",J126,0)</f>
        <v>0</v>
      </c>
      <c r="BG126" s="215">
        <f>IF(N126="zákl. přenesená",J126,0)</f>
        <v>0</v>
      </c>
      <c r="BH126" s="215">
        <f>IF(N126="sníž. přenesená",J126,0)</f>
        <v>0</v>
      </c>
      <c r="BI126" s="215">
        <f>IF(N126="nulová",J126,0)</f>
        <v>0</v>
      </c>
      <c r="BJ126" s="15" t="s">
        <v>78</v>
      </c>
      <c r="BK126" s="215">
        <f>ROUND(I126*H126,2)</f>
        <v>0</v>
      </c>
      <c r="BL126" s="15" t="s">
        <v>116</v>
      </c>
      <c r="BM126" s="214" t="s">
        <v>249</v>
      </c>
    </row>
    <row r="127" s="2" customFormat="1">
      <c r="A127" s="36"/>
      <c r="B127" s="37"/>
      <c r="C127" s="38"/>
      <c r="D127" s="216" t="s">
        <v>118</v>
      </c>
      <c r="E127" s="38"/>
      <c r="F127" s="217" t="s">
        <v>128</v>
      </c>
      <c r="G127" s="38"/>
      <c r="H127" s="38"/>
      <c r="I127" s="218"/>
      <c r="J127" s="38"/>
      <c r="K127" s="38"/>
      <c r="L127" s="42"/>
      <c r="M127" s="219"/>
      <c r="N127" s="220"/>
      <c r="O127" s="82"/>
      <c r="P127" s="82"/>
      <c r="Q127" s="82"/>
      <c r="R127" s="82"/>
      <c r="S127" s="82"/>
      <c r="T127" s="83"/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T127" s="15" t="s">
        <v>118</v>
      </c>
      <c r="AU127" s="15" t="s">
        <v>80</v>
      </c>
    </row>
    <row r="128" s="2" customFormat="1" ht="24.15" customHeight="1">
      <c r="A128" s="36"/>
      <c r="B128" s="37"/>
      <c r="C128" s="202" t="s">
        <v>210</v>
      </c>
      <c r="D128" s="202" t="s">
        <v>111</v>
      </c>
      <c r="E128" s="203" t="s">
        <v>211</v>
      </c>
      <c r="F128" s="204" t="s">
        <v>212</v>
      </c>
      <c r="G128" s="205" t="s">
        <v>114</v>
      </c>
      <c r="H128" s="206">
        <v>1</v>
      </c>
      <c r="I128" s="207"/>
      <c r="J128" s="208">
        <f>ROUND(I128*H128,2)</f>
        <v>0</v>
      </c>
      <c r="K128" s="204" t="s">
        <v>19</v>
      </c>
      <c r="L128" s="209"/>
      <c r="M128" s="210" t="s">
        <v>19</v>
      </c>
      <c r="N128" s="211" t="s">
        <v>41</v>
      </c>
      <c r="O128" s="82"/>
      <c r="P128" s="212">
        <f>O128*H128</f>
        <v>0</v>
      </c>
      <c r="Q128" s="212">
        <v>0</v>
      </c>
      <c r="R128" s="212">
        <f>Q128*H128</f>
        <v>0</v>
      </c>
      <c r="S128" s="212">
        <v>0</v>
      </c>
      <c r="T128" s="213">
        <f>S128*H128</f>
        <v>0</v>
      </c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R128" s="214" t="s">
        <v>115</v>
      </c>
      <c r="AT128" s="214" t="s">
        <v>111</v>
      </c>
      <c r="AU128" s="214" t="s">
        <v>80</v>
      </c>
      <c r="AY128" s="15" t="s">
        <v>108</v>
      </c>
      <c r="BE128" s="215">
        <f>IF(N128="základní",J128,0)</f>
        <v>0</v>
      </c>
      <c r="BF128" s="215">
        <f>IF(N128="snížená",J128,0)</f>
        <v>0</v>
      </c>
      <c r="BG128" s="215">
        <f>IF(N128="zákl. přenesená",J128,0)</f>
        <v>0</v>
      </c>
      <c r="BH128" s="215">
        <f>IF(N128="sníž. přenesená",J128,0)</f>
        <v>0</v>
      </c>
      <c r="BI128" s="215">
        <f>IF(N128="nulová",J128,0)</f>
        <v>0</v>
      </c>
      <c r="BJ128" s="15" t="s">
        <v>78</v>
      </c>
      <c r="BK128" s="215">
        <f>ROUND(I128*H128,2)</f>
        <v>0</v>
      </c>
      <c r="BL128" s="15" t="s">
        <v>116</v>
      </c>
      <c r="BM128" s="214" t="s">
        <v>250</v>
      </c>
    </row>
    <row r="129" s="2" customFormat="1">
      <c r="A129" s="36"/>
      <c r="B129" s="37"/>
      <c r="C129" s="38"/>
      <c r="D129" s="216" t="s">
        <v>118</v>
      </c>
      <c r="E129" s="38"/>
      <c r="F129" s="217" t="s">
        <v>128</v>
      </c>
      <c r="G129" s="38"/>
      <c r="H129" s="38"/>
      <c r="I129" s="218"/>
      <c r="J129" s="38"/>
      <c r="K129" s="38"/>
      <c r="L129" s="42"/>
      <c r="M129" s="219"/>
      <c r="N129" s="220"/>
      <c r="O129" s="82"/>
      <c r="P129" s="82"/>
      <c r="Q129" s="82"/>
      <c r="R129" s="82"/>
      <c r="S129" s="82"/>
      <c r="T129" s="83"/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T129" s="15" t="s">
        <v>118</v>
      </c>
      <c r="AU129" s="15" t="s">
        <v>80</v>
      </c>
    </row>
    <row r="130" s="2" customFormat="1" ht="14.4" customHeight="1">
      <c r="A130" s="36"/>
      <c r="B130" s="37"/>
      <c r="C130" s="202" t="s">
        <v>214</v>
      </c>
      <c r="D130" s="202" t="s">
        <v>111</v>
      </c>
      <c r="E130" s="203" t="s">
        <v>215</v>
      </c>
      <c r="F130" s="204" t="s">
        <v>216</v>
      </c>
      <c r="G130" s="205" t="s">
        <v>114</v>
      </c>
      <c r="H130" s="206">
        <v>1</v>
      </c>
      <c r="I130" s="207"/>
      <c r="J130" s="208">
        <f>ROUND(I130*H130,2)</f>
        <v>0</v>
      </c>
      <c r="K130" s="204" t="s">
        <v>19</v>
      </c>
      <c r="L130" s="209"/>
      <c r="M130" s="210" t="s">
        <v>19</v>
      </c>
      <c r="N130" s="211" t="s">
        <v>41</v>
      </c>
      <c r="O130" s="82"/>
      <c r="P130" s="212">
        <f>O130*H130</f>
        <v>0</v>
      </c>
      <c r="Q130" s="212">
        <v>0</v>
      </c>
      <c r="R130" s="212">
        <f>Q130*H130</f>
        <v>0</v>
      </c>
      <c r="S130" s="212">
        <v>0</v>
      </c>
      <c r="T130" s="213">
        <f>S130*H130</f>
        <v>0</v>
      </c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R130" s="214" t="s">
        <v>115</v>
      </c>
      <c r="AT130" s="214" t="s">
        <v>111</v>
      </c>
      <c r="AU130" s="214" t="s">
        <v>80</v>
      </c>
      <c r="AY130" s="15" t="s">
        <v>108</v>
      </c>
      <c r="BE130" s="215">
        <f>IF(N130="základní",J130,0)</f>
        <v>0</v>
      </c>
      <c r="BF130" s="215">
        <f>IF(N130="snížená",J130,0)</f>
        <v>0</v>
      </c>
      <c r="BG130" s="215">
        <f>IF(N130="zákl. přenesená",J130,0)</f>
        <v>0</v>
      </c>
      <c r="BH130" s="215">
        <f>IF(N130="sníž. přenesená",J130,0)</f>
        <v>0</v>
      </c>
      <c r="BI130" s="215">
        <f>IF(N130="nulová",J130,0)</f>
        <v>0</v>
      </c>
      <c r="BJ130" s="15" t="s">
        <v>78</v>
      </c>
      <c r="BK130" s="215">
        <f>ROUND(I130*H130,2)</f>
        <v>0</v>
      </c>
      <c r="BL130" s="15" t="s">
        <v>116</v>
      </c>
      <c r="BM130" s="214" t="s">
        <v>251</v>
      </c>
    </row>
    <row r="131" s="2" customFormat="1">
      <c r="A131" s="36"/>
      <c r="B131" s="37"/>
      <c r="C131" s="38"/>
      <c r="D131" s="216" t="s">
        <v>118</v>
      </c>
      <c r="E131" s="38"/>
      <c r="F131" s="217" t="s">
        <v>128</v>
      </c>
      <c r="G131" s="38"/>
      <c r="H131" s="38"/>
      <c r="I131" s="218"/>
      <c r="J131" s="38"/>
      <c r="K131" s="38"/>
      <c r="L131" s="42"/>
      <c r="M131" s="219"/>
      <c r="N131" s="220"/>
      <c r="O131" s="82"/>
      <c r="P131" s="82"/>
      <c r="Q131" s="82"/>
      <c r="R131" s="82"/>
      <c r="S131" s="82"/>
      <c r="T131" s="83"/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T131" s="15" t="s">
        <v>118</v>
      </c>
      <c r="AU131" s="15" t="s">
        <v>80</v>
      </c>
    </row>
    <row r="132" s="2" customFormat="1" ht="14.4" customHeight="1">
      <c r="A132" s="36"/>
      <c r="B132" s="37"/>
      <c r="C132" s="202" t="s">
        <v>218</v>
      </c>
      <c r="D132" s="202" t="s">
        <v>111</v>
      </c>
      <c r="E132" s="203" t="s">
        <v>219</v>
      </c>
      <c r="F132" s="204" t="s">
        <v>220</v>
      </c>
      <c r="G132" s="205" t="s">
        <v>114</v>
      </c>
      <c r="H132" s="206">
        <v>1</v>
      </c>
      <c r="I132" s="207"/>
      <c r="J132" s="208">
        <f>ROUND(I132*H132,2)</f>
        <v>0</v>
      </c>
      <c r="K132" s="204" t="s">
        <v>19</v>
      </c>
      <c r="L132" s="209"/>
      <c r="M132" s="210" t="s">
        <v>19</v>
      </c>
      <c r="N132" s="211" t="s">
        <v>41</v>
      </c>
      <c r="O132" s="82"/>
      <c r="P132" s="212">
        <f>O132*H132</f>
        <v>0</v>
      </c>
      <c r="Q132" s="212">
        <v>0</v>
      </c>
      <c r="R132" s="212">
        <f>Q132*H132</f>
        <v>0</v>
      </c>
      <c r="S132" s="212">
        <v>0</v>
      </c>
      <c r="T132" s="213">
        <f>S132*H132</f>
        <v>0</v>
      </c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R132" s="214" t="s">
        <v>115</v>
      </c>
      <c r="AT132" s="214" t="s">
        <v>111</v>
      </c>
      <c r="AU132" s="214" t="s">
        <v>80</v>
      </c>
      <c r="AY132" s="15" t="s">
        <v>108</v>
      </c>
      <c r="BE132" s="215">
        <f>IF(N132="základní",J132,0)</f>
        <v>0</v>
      </c>
      <c r="BF132" s="215">
        <f>IF(N132="snížená",J132,0)</f>
        <v>0</v>
      </c>
      <c r="BG132" s="215">
        <f>IF(N132="zákl. přenesená",J132,0)</f>
        <v>0</v>
      </c>
      <c r="BH132" s="215">
        <f>IF(N132="sníž. přenesená",J132,0)</f>
        <v>0</v>
      </c>
      <c r="BI132" s="215">
        <f>IF(N132="nulová",J132,0)</f>
        <v>0</v>
      </c>
      <c r="BJ132" s="15" t="s">
        <v>78</v>
      </c>
      <c r="BK132" s="215">
        <f>ROUND(I132*H132,2)</f>
        <v>0</v>
      </c>
      <c r="BL132" s="15" t="s">
        <v>116</v>
      </c>
      <c r="BM132" s="214" t="s">
        <v>252</v>
      </c>
    </row>
    <row r="133" s="2" customFormat="1">
      <c r="A133" s="36"/>
      <c r="B133" s="37"/>
      <c r="C133" s="38"/>
      <c r="D133" s="216" t="s">
        <v>118</v>
      </c>
      <c r="E133" s="38"/>
      <c r="F133" s="217" t="s">
        <v>128</v>
      </c>
      <c r="G133" s="38"/>
      <c r="H133" s="38"/>
      <c r="I133" s="218"/>
      <c r="J133" s="38"/>
      <c r="K133" s="38"/>
      <c r="L133" s="42"/>
      <c r="M133" s="219"/>
      <c r="N133" s="220"/>
      <c r="O133" s="82"/>
      <c r="P133" s="82"/>
      <c r="Q133" s="82"/>
      <c r="R133" s="82"/>
      <c r="S133" s="82"/>
      <c r="T133" s="83"/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T133" s="15" t="s">
        <v>118</v>
      </c>
      <c r="AU133" s="15" t="s">
        <v>80</v>
      </c>
    </row>
    <row r="134" s="2" customFormat="1" ht="24.15" customHeight="1">
      <c r="A134" s="36"/>
      <c r="B134" s="37"/>
      <c r="C134" s="202" t="s">
        <v>253</v>
      </c>
      <c r="D134" s="202" t="s">
        <v>111</v>
      </c>
      <c r="E134" s="203" t="s">
        <v>254</v>
      </c>
      <c r="F134" s="204" t="s">
        <v>255</v>
      </c>
      <c r="G134" s="205" t="s">
        <v>114</v>
      </c>
      <c r="H134" s="206">
        <v>1</v>
      </c>
      <c r="I134" s="207"/>
      <c r="J134" s="208">
        <f>ROUND(I134*H134,2)</f>
        <v>0</v>
      </c>
      <c r="K134" s="204" t="s">
        <v>19</v>
      </c>
      <c r="L134" s="209"/>
      <c r="M134" s="210" t="s">
        <v>19</v>
      </c>
      <c r="N134" s="211" t="s">
        <v>41</v>
      </c>
      <c r="O134" s="82"/>
      <c r="P134" s="212">
        <f>O134*H134</f>
        <v>0</v>
      </c>
      <c r="Q134" s="212">
        <v>0</v>
      </c>
      <c r="R134" s="212">
        <f>Q134*H134</f>
        <v>0</v>
      </c>
      <c r="S134" s="212">
        <v>0</v>
      </c>
      <c r="T134" s="213">
        <f>S134*H134</f>
        <v>0</v>
      </c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R134" s="214" t="s">
        <v>115</v>
      </c>
      <c r="AT134" s="214" t="s">
        <v>111</v>
      </c>
      <c r="AU134" s="214" t="s">
        <v>80</v>
      </c>
      <c r="AY134" s="15" t="s">
        <v>108</v>
      </c>
      <c r="BE134" s="215">
        <f>IF(N134="základní",J134,0)</f>
        <v>0</v>
      </c>
      <c r="BF134" s="215">
        <f>IF(N134="snížená",J134,0)</f>
        <v>0</v>
      </c>
      <c r="BG134" s="215">
        <f>IF(N134="zákl. přenesená",J134,0)</f>
        <v>0</v>
      </c>
      <c r="BH134" s="215">
        <f>IF(N134="sníž. přenesená",J134,0)</f>
        <v>0</v>
      </c>
      <c r="BI134" s="215">
        <f>IF(N134="nulová",J134,0)</f>
        <v>0</v>
      </c>
      <c r="BJ134" s="15" t="s">
        <v>78</v>
      </c>
      <c r="BK134" s="215">
        <f>ROUND(I134*H134,2)</f>
        <v>0</v>
      </c>
      <c r="BL134" s="15" t="s">
        <v>116</v>
      </c>
      <c r="BM134" s="214" t="s">
        <v>256</v>
      </c>
    </row>
    <row r="135" s="2" customFormat="1">
      <c r="A135" s="36"/>
      <c r="B135" s="37"/>
      <c r="C135" s="38"/>
      <c r="D135" s="216" t="s">
        <v>118</v>
      </c>
      <c r="E135" s="38"/>
      <c r="F135" s="217" t="s">
        <v>173</v>
      </c>
      <c r="G135" s="38"/>
      <c r="H135" s="38"/>
      <c r="I135" s="218"/>
      <c r="J135" s="38"/>
      <c r="K135" s="38"/>
      <c r="L135" s="42"/>
      <c r="M135" s="221"/>
      <c r="N135" s="222"/>
      <c r="O135" s="223"/>
      <c r="P135" s="223"/>
      <c r="Q135" s="223"/>
      <c r="R135" s="223"/>
      <c r="S135" s="223"/>
      <c r="T135" s="224"/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T135" s="15" t="s">
        <v>118</v>
      </c>
      <c r="AU135" s="15" t="s">
        <v>80</v>
      </c>
    </row>
    <row r="136" s="2" customFormat="1" ht="6.96" customHeight="1">
      <c r="A136" s="36"/>
      <c r="B136" s="57"/>
      <c r="C136" s="58"/>
      <c r="D136" s="58"/>
      <c r="E136" s="58"/>
      <c r="F136" s="58"/>
      <c r="G136" s="58"/>
      <c r="H136" s="58"/>
      <c r="I136" s="58"/>
      <c r="J136" s="58"/>
      <c r="K136" s="58"/>
      <c r="L136" s="42"/>
      <c r="M136" s="36"/>
      <c r="O136" s="36"/>
      <c r="P136" s="36"/>
      <c r="Q136" s="36"/>
      <c r="R136" s="36"/>
      <c r="S136" s="36"/>
      <c r="T136" s="36"/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</row>
  </sheetData>
  <sheetProtection sheet="1" autoFilter="0" formatColumns="0" formatRows="0" objects="1" scenarios="1" spinCount="100000" saltValue="G3WS8fNe43kjjnvoKpAStZFSFuorMa7UEOu8OowNfBhGHmQgvzWIyDMRKI6HHv6FO1bnjEXtXED69yppOoWc2w==" hashValue="JMKe0us9vjouWyz2RWn14CAYzku7R2QCmhGLk6gKGQaM7dWXLmj72Cz1dBeIMAE64Mmj/3t3VPdh8xI41+e/Ew==" algorithmName="SHA-512" password="CC35"/>
  <autoFilter ref="C80:K135"/>
  <mergeCells count="9">
    <mergeCell ref="E7:H7"/>
    <mergeCell ref="E9:H9"/>
    <mergeCell ref="E18:H18"/>
    <mergeCell ref="E27:H27"/>
    <mergeCell ref="E48:H48"/>
    <mergeCell ref="E50:H50"/>
    <mergeCell ref="E71:H71"/>
    <mergeCell ref="E73:H7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25" customWidth="1"/>
    <col min="2" max="2" width="1.667969" style="225" customWidth="1"/>
    <col min="3" max="4" width="5" style="225" customWidth="1"/>
    <col min="5" max="5" width="11.66016" style="225" customWidth="1"/>
    <col min="6" max="6" width="9.160156" style="225" customWidth="1"/>
    <col min="7" max="7" width="5" style="225" customWidth="1"/>
    <col min="8" max="8" width="77.83203" style="225" customWidth="1"/>
    <col min="9" max="10" width="20" style="225" customWidth="1"/>
    <col min="11" max="11" width="1.667969" style="225" customWidth="1"/>
  </cols>
  <sheetData>
    <row r="1" s="1" customFormat="1" ht="37.5" customHeight="1"/>
    <row r="2" s="1" customFormat="1" ht="7.5" customHeight="1">
      <c r="B2" s="226"/>
      <c r="C2" s="227"/>
      <c r="D2" s="227"/>
      <c r="E2" s="227"/>
      <c r="F2" s="227"/>
      <c r="G2" s="227"/>
      <c r="H2" s="227"/>
      <c r="I2" s="227"/>
      <c r="J2" s="227"/>
      <c r="K2" s="228"/>
    </row>
    <row r="3" s="13" customFormat="1" ht="45" customHeight="1">
      <c r="B3" s="229"/>
      <c r="C3" s="230" t="s">
        <v>257</v>
      </c>
      <c r="D3" s="230"/>
      <c r="E3" s="230"/>
      <c r="F3" s="230"/>
      <c r="G3" s="230"/>
      <c r="H3" s="230"/>
      <c r="I3" s="230"/>
      <c r="J3" s="230"/>
      <c r="K3" s="231"/>
    </row>
    <row r="4" s="1" customFormat="1" ht="25.5" customHeight="1">
      <c r="B4" s="232"/>
      <c r="C4" s="233" t="s">
        <v>258</v>
      </c>
      <c r="D4" s="233"/>
      <c r="E4" s="233"/>
      <c r="F4" s="233"/>
      <c r="G4" s="233"/>
      <c r="H4" s="233"/>
      <c r="I4" s="233"/>
      <c r="J4" s="233"/>
      <c r="K4" s="234"/>
    </row>
    <row r="5" s="1" customFormat="1" ht="5.25" customHeight="1">
      <c r="B5" s="232"/>
      <c r="C5" s="235"/>
      <c r="D5" s="235"/>
      <c r="E5" s="235"/>
      <c r="F5" s="235"/>
      <c r="G5" s="235"/>
      <c r="H5" s="235"/>
      <c r="I5" s="235"/>
      <c r="J5" s="235"/>
      <c r="K5" s="234"/>
    </row>
    <row r="6" s="1" customFormat="1" ht="15" customHeight="1">
      <c r="B6" s="232"/>
      <c r="C6" s="236" t="s">
        <v>259</v>
      </c>
      <c r="D6" s="236"/>
      <c r="E6" s="236"/>
      <c r="F6" s="236"/>
      <c r="G6" s="236"/>
      <c r="H6" s="236"/>
      <c r="I6" s="236"/>
      <c r="J6" s="236"/>
      <c r="K6" s="234"/>
    </row>
    <row r="7" s="1" customFormat="1" ht="15" customHeight="1">
      <c r="B7" s="237"/>
      <c r="C7" s="236" t="s">
        <v>260</v>
      </c>
      <c r="D7" s="236"/>
      <c r="E7" s="236"/>
      <c r="F7" s="236"/>
      <c r="G7" s="236"/>
      <c r="H7" s="236"/>
      <c r="I7" s="236"/>
      <c r="J7" s="236"/>
      <c r="K7" s="234"/>
    </row>
    <row r="8" s="1" customFormat="1" ht="12.75" customHeight="1">
      <c r="B8" s="237"/>
      <c r="C8" s="236"/>
      <c r="D8" s="236"/>
      <c r="E8" s="236"/>
      <c r="F8" s="236"/>
      <c r="G8" s="236"/>
      <c r="H8" s="236"/>
      <c r="I8" s="236"/>
      <c r="J8" s="236"/>
      <c r="K8" s="234"/>
    </row>
    <row r="9" s="1" customFormat="1" ht="15" customHeight="1">
      <c r="B9" s="237"/>
      <c r="C9" s="236" t="s">
        <v>261</v>
      </c>
      <c r="D9" s="236"/>
      <c r="E9" s="236"/>
      <c r="F9" s="236"/>
      <c r="G9" s="236"/>
      <c r="H9" s="236"/>
      <c r="I9" s="236"/>
      <c r="J9" s="236"/>
      <c r="K9" s="234"/>
    </row>
    <row r="10" s="1" customFormat="1" ht="15" customHeight="1">
      <c r="B10" s="237"/>
      <c r="C10" s="236"/>
      <c r="D10" s="236" t="s">
        <v>262</v>
      </c>
      <c r="E10" s="236"/>
      <c r="F10" s="236"/>
      <c r="G10" s="236"/>
      <c r="H10" s="236"/>
      <c r="I10" s="236"/>
      <c r="J10" s="236"/>
      <c r="K10" s="234"/>
    </row>
    <row r="11" s="1" customFormat="1" ht="15" customHeight="1">
      <c r="B11" s="237"/>
      <c r="C11" s="238"/>
      <c r="D11" s="236" t="s">
        <v>263</v>
      </c>
      <c r="E11" s="236"/>
      <c r="F11" s="236"/>
      <c r="G11" s="236"/>
      <c r="H11" s="236"/>
      <c r="I11" s="236"/>
      <c r="J11" s="236"/>
      <c r="K11" s="234"/>
    </row>
    <row r="12" s="1" customFormat="1" ht="15" customHeight="1">
      <c r="B12" s="237"/>
      <c r="C12" s="238"/>
      <c r="D12" s="236"/>
      <c r="E12" s="236"/>
      <c r="F12" s="236"/>
      <c r="G12" s="236"/>
      <c r="H12" s="236"/>
      <c r="I12" s="236"/>
      <c r="J12" s="236"/>
      <c r="K12" s="234"/>
    </row>
    <row r="13" s="1" customFormat="1" ht="15" customHeight="1">
      <c r="B13" s="237"/>
      <c r="C13" s="238"/>
      <c r="D13" s="239" t="s">
        <v>264</v>
      </c>
      <c r="E13" s="236"/>
      <c r="F13" s="236"/>
      <c r="G13" s="236"/>
      <c r="H13" s="236"/>
      <c r="I13" s="236"/>
      <c r="J13" s="236"/>
      <c r="K13" s="234"/>
    </row>
    <row r="14" s="1" customFormat="1" ht="12.75" customHeight="1">
      <c r="B14" s="237"/>
      <c r="C14" s="238"/>
      <c r="D14" s="238"/>
      <c r="E14" s="238"/>
      <c r="F14" s="238"/>
      <c r="G14" s="238"/>
      <c r="H14" s="238"/>
      <c r="I14" s="238"/>
      <c r="J14" s="238"/>
      <c r="K14" s="234"/>
    </row>
    <row r="15" s="1" customFormat="1" ht="15" customHeight="1">
      <c r="B15" s="237"/>
      <c r="C15" s="238"/>
      <c r="D15" s="236" t="s">
        <v>265</v>
      </c>
      <c r="E15" s="236"/>
      <c r="F15" s="236"/>
      <c r="G15" s="236"/>
      <c r="H15" s="236"/>
      <c r="I15" s="236"/>
      <c r="J15" s="236"/>
      <c r="K15" s="234"/>
    </row>
    <row r="16" s="1" customFormat="1" ht="15" customHeight="1">
      <c r="B16" s="237"/>
      <c r="C16" s="238"/>
      <c r="D16" s="236" t="s">
        <v>266</v>
      </c>
      <c r="E16" s="236"/>
      <c r="F16" s="236"/>
      <c r="G16" s="236"/>
      <c r="H16" s="236"/>
      <c r="I16" s="236"/>
      <c r="J16" s="236"/>
      <c r="K16" s="234"/>
    </row>
    <row r="17" s="1" customFormat="1" ht="15" customHeight="1">
      <c r="B17" s="237"/>
      <c r="C17" s="238"/>
      <c r="D17" s="236" t="s">
        <v>267</v>
      </c>
      <c r="E17" s="236"/>
      <c r="F17" s="236"/>
      <c r="G17" s="236"/>
      <c r="H17" s="236"/>
      <c r="I17" s="236"/>
      <c r="J17" s="236"/>
      <c r="K17" s="234"/>
    </row>
    <row r="18" s="1" customFormat="1" ht="15" customHeight="1">
      <c r="B18" s="237"/>
      <c r="C18" s="238"/>
      <c r="D18" s="238"/>
      <c r="E18" s="240" t="s">
        <v>77</v>
      </c>
      <c r="F18" s="236" t="s">
        <v>268</v>
      </c>
      <c r="G18" s="236"/>
      <c r="H18" s="236"/>
      <c r="I18" s="236"/>
      <c r="J18" s="236"/>
      <c r="K18" s="234"/>
    </row>
    <row r="19" s="1" customFormat="1" ht="15" customHeight="1">
      <c r="B19" s="237"/>
      <c r="C19" s="238"/>
      <c r="D19" s="238"/>
      <c r="E19" s="240" t="s">
        <v>269</v>
      </c>
      <c r="F19" s="236" t="s">
        <v>270</v>
      </c>
      <c r="G19" s="236"/>
      <c r="H19" s="236"/>
      <c r="I19" s="236"/>
      <c r="J19" s="236"/>
      <c r="K19" s="234"/>
    </row>
    <row r="20" s="1" customFormat="1" ht="15" customHeight="1">
      <c r="B20" s="237"/>
      <c r="C20" s="238"/>
      <c r="D20" s="238"/>
      <c r="E20" s="240" t="s">
        <v>271</v>
      </c>
      <c r="F20" s="236" t="s">
        <v>272</v>
      </c>
      <c r="G20" s="236"/>
      <c r="H20" s="236"/>
      <c r="I20" s="236"/>
      <c r="J20" s="236"/>
      <c r="K20" s="234"/>
    </row>
    <row r="21" s="1" customFormat="1" ht="15" customHeight="1">
      <c r="B21" s="237"/>
      <c r="C21" s="238"/>
      <c r="D21" s="238"/>
      <c r="E21" s="240" t="s">
        <v>273</v>
      </c>
      <c r="F21" s="236" t="s">
        <v>274</v>
      </c>
      <c r="G21" s="236"/>
      <c r="H21" s="236"/>
      <c r="I21" s="236"/>
      <c r="J21" s="236"/>
      <c r="K21" s="234"/>
    </row>
    <row r="22" s="1" customFormat="1" ht="15" customHeight="1">
      <c r="B22" s="237"/>
      <c r="C22" s="238"/>
      <c r="D22" s="238"/>
      <c r="E22" s="240" t="s">
        <v>275</v>
      </c>
      <c r="F22" s="236" t="s">
        <v>276</v>
      </c>
      <c r="G22" s="236"/>
      <c r="H22" s="236"/>
      <c r="I22" s="236"/>
      <c r="J22" s="236"/>
      <c r="K22" s="234"/>
    </row>
    <row r="23" s="1" customFormat="1" ht="15" customHeight="1">
      <c r="B23" s="237"/>
      <c r="C23" s="238"/>
      <c r="D23" s="238"/>
      <c r="E23" s="240" t="s">
        <v>277</v>
      </c>
      <c r="F23" s="236" t="s">
        <v>278</v>
      </c>
      <c r="G23" s="236"/>
      <c r="H23" s="236"/>
      <c r="I23" s="236"/>
      <c r="J23" s="236"/>
      <c r="K23" s="234"/>
    </row>
    <row r="24" s="1" customFormat="1" ht="12.75" customHeight="1">
      <c r="B24" s="237"/>
      <c r="C24" s="238"/>
      <c r="D24" s="238"/>
      <c r="E24" s="238"/>
      <c r="F24" s="238"/>
      <c r="G24" s="238"/>
      <c r="H24" s="238"/>
      <c r="I24" s="238"/>
      <c r="J24" s="238"/>
      <c r="K24" s="234"/>
    </row>
    <row r="25" s="1" customFormat="1" ht="15" customHeight="1">
      <c r="B25" s="237"/>
      <c r="C25" s="236" t="s">
        <v>279</v>
      </c>
      <c r="D25" s="236"/>
      <c r="E25" s="236"/>
      <c r="F25" s="236"/>
      <c r="G25" s="236"/>
      <c r="H25" s="236"/>
      <c r="I25" s="236"/>
      <c r="J25" s="236"/>
      <c r="K25" s="234"/>
    </row>
    <row r="26" s="1" customFormat="1" ht="15" customHeight="1">
      <c r="B26" s="237"/>
      <c r="C26" s="236" t="s">
        <v>280</v>
      </c>
      <c r="D26" s="236"/>
      <c r="E26" s="236"/>
      <c r="F26" s="236"/>
      <c r="G26" s="236"/>
      <c r="H26" s="236"/>
      <c r="I26" s="236"/>
      <c r="J26" s="236"/>
      <c r="K26" s="234"/>
    </row>
    <row r="27" s="1" customFormat="1" ht="15" customHeight="1">
      <c r="B27" s="237"/>
      <c r="C27" s="236"/>
      <c r="D27" s="236" t="s">
        <v>281</v>
      </c>
      <c r="E27" s="236"/>
      <c r="F27" s="236"/>
      <c r="G27" s="236"/>
      <c r="H27" s="236"/>
      <c r="I27" s="236"/>
      <c r="J27" s="236"/>
      <c r="K27" s="234"/>
    </row>
    <row r="28" s="1" customFormat="1" ht="15" customHeight="1">
      <c r="B28" s="237"/>
      <c r="C28" s="238"/>
      <c r="D28" s="236" t="s">
        <v>282</v>
      </c>
      <c r="E28" s="236"/>
      <c r="F28" s="236"/>
      <c r="G28" s="236"/>
      <c r="H28" s="236"/>
      <c r="I28" s="236"/>
      <c r="J28" s="236"/>
      <c r="K28" s="234"/>
    </row>
    <row r="29" s="1" customFormat="1" ht="12.75" customHeight="1">
      <c r="B29" s="237"/>
      <c r="C29" s="238"/>
      <c r="D29" s="238"/>
      <c r="E29" s="238"/>
      <c r="F29" s="238"/>
      <c r="G29" s="238"/>
      <c r="H29" s="238"/>
      <c r="I29" s="238"/>
      <c r="J29" s="238"/>
      <c r="K29" s="234"/>
    </row>
    <row r="30" s="1" customFormat="1" ht="15" customHeight="1">
      <c r="B30" s="237"/>
      <c r="C30" s="238"/>
      <c r="D30" s="236" t="s">
        <v>283</v>
      </c>
      <c r="E30" s="236"/>
      <c r="F30" s="236"/>
      <c r="G30" s="236"/>
      <c r="H30" s="236"/>
      <c r="I30" s="236"/>
      <c r="J30" s="236"/>
      <c r="K30" s="234"/>
    </row>
    <row r="31" s="1" customFormat="1" ht="15" customHeight="1">
      <c r="B31" s="237"/>
      <c r="C31" s="238"/>
      <c r="D31" s="236" t="s">
        <v>284</v>
      </c>
      <c r="E31" s="236"/>
      <c r="F31" s="236"/>
      <c r="G31" s="236"/>
      <c r="H31" s="236"/>
      <c r="I31" s="236"/>
      <c r="J31" s="236"/>
      <c r="K31" s="234"/>
    </row>
    <row r="32" s="1" customFormat="1" ht="12.75" customHeight="1">
      <c r="B32" s="237"/>
      <c r="C32" s="238"/>
      <c r="D32" s="238"/>
      <c r="E32" s="238"/>
      <c r="F32" s="238"/>
      <c r="G32" s="238"/>
      <c r="H32" s="238"/>
      <c r="I32" s="238"/>
      <c r="J32" s="238"/>
      <c r="K32" s="234"/>
    </row>
    <row r="33" s="1" customFormat="1" ht="15" customHeight="1">
      <c r="B33" s="237"/>
      <c r="C33" s="238"/>
      <c r="D33" s="236" t="s">
        <v>285</v>
      </c>
      <c r="E33" s="236"/>
      <c r="F33" s="236"/>
      <c r="G33" s="236"/>
      <c r="H33" s="236"/>
      <c r="I33" s="236"/>
      <c r="J33" s="236"/>
      <c r="K33" s="234"/>
    </row>
    <row r="34" s="1" customFormat="1" ht="15" customHeight="1">
      <c r="B34" s="237"/>
      <c r="C34" s="238"/>
      <c r="D34" s="236" t="s">
        <v>286</v>
      </c>
      <c r="E34" s="236"/>
      <c r="F34" s="236"/>
      <c r="G34" s="236"/>
      <c r="H34" s="236"/>
      <c r="I34" s="236"/>
      <c r="J34" s="236"/>
      <c r="K34" s="234"/>
    </row>
    <row r="35" s="1" customFormat="1" ht="15" customHeight="1">
      <c r="B35" s="237"/>
      <c r="C35" s="238"/>
      <c r="D35" s="236" t="s">
        <v>287</v>
      </c>
      <c r="E35" s="236"/>
      <c r="F35" s="236"/>
      <c r="G35" s="236"/>
      <c r="H35" s="236"/>
      <c r="I35" s="236"/>
      <c r="J35" s="236"/>
      <c r="K35" s="234"/>
    </row>
    <row r="36" s="1" customFormat="1" ht="15" customHeight="1">
      <c r="B36" s="237"/>
      <c r="C36" s="238"/>
      <c r="D36" s="236"/>
      <c r="E36" s="239" t="s">
        <v>94</v>
      </c>
      <c r="F36" s="236"/>
      <c r="G36" s="236" t="s">
        <v>288</v>
      </c>
      <c r="H36" s="236"/>
      <c r="I36" s="236"/>
      <c r="J36" s="236"/>
      <c r="K36" s="234"/>
    </row>
    <row r="37" s="1" customFormat="1" ht="30.75" customHeight="1">
      <c r="B37" s="237"/>
      <c r="C37" s="238"/>
      <c r="D37" s="236"/>
      <c r="E37" s="239" t="s">
        <v>289</v>
      </c>
      <c r="F37" s="236"/>
      <c r="G37" s="236" t="s">
        <v>290</v>
      </c>
      <c r="H37" s="236"/>
      <c r="I37" s="236"/>
      <c r="J37" s="236"/>
      <c r="K37" s="234"/>
    </row>
    <row r="38" s="1" customFormat="1" ht="15" customHeight="1">
      <c r="B38" s="237"/>
      <c r="C38" s="238"/>
      <c r="D38" s="236"/>
      <c r="E38" s="239" t="s">
        <v>51</v>
      </c>
      <c r="F38" s="236"/>
      <c r="G38" s="236" t="s">
        <v>291</v>
      </c>
      <c r="H38" s="236"/>
      <c r="I38" s="236"/>
      <c r="J38" s="236"/>
      <c r="K38" s="234"/>
    </row>
    <row r="39" s="1" customFormat="1" ht="15" customHeight="1">
      <c r="B39" s="237"/>
      <c r="C39" s="238"/>
      <c r="D39" s="236"/>
      <c r="E39" s="239" t="s">
        <v>52</v>
      </c>
      <c r="F39" s="236"/>
      <c r="G39" s="236" t="s">
        <v>292</v>
      </c>
      <c r="H39" s="236"/>
      <c r="I39" s="236"/>
      <c r="J39" s="236"/>
      <c r="K39" s="234"/>
    </row>
    <row r="40" s="1" customFormat="1" ht="15" customHeight="1">
      <c r="B40" s="237"/>
      <c r="C40" s="238"/>
      <c r="D40" s="236"/>
      <c r="E40" s="239" t="s">
        <v>95</v>
      </c>
      <c r="F40" s="236"/>
      <c r="G40" s="236" t="s">
        <v>293</v>
      </c>
      <c r="H40" s="236"/>
      <c r="I40" s="236"/>
      <c r="J40" s="236"/>
      <c r="K40" s="234"/>
    </row>
    <row r="41" s="1" customFormat="1" ht="15" customHeight="1">
      <c r="B41" s="237"/>
      <c r="C41" s="238"/>
      <c r="D41" s="236"/>
      <c r="E41" s="239" t="s">
        <v>96</v>
      </c>
      <c r="F41" s="236"/>
      <c r="G41" s="236" t="s">
        <v>294</v>
      </c>
      <c r="H41" s="236"/>
      <c r="I41" s="236"/>
      <c r="J41" s="236"/>
      <c r="K41" s="234"/>
    </row>
    <row r="42" s="1" customFormat="1" ht="15" customHeight="1">
      <c r="B42" s="237"/>
      <c r="C42" s="238"/>
      <c r="D42" s="236"/>
      <c r="E42" s="239" t="s">
        <v>295</v>
      </c>
      <c r="F42" s="236"/>
      <c r="G42" s="236" t="s">
        <v>296</v>
      </c>
      <c r="H42" s="236"/>
      <c r="I42" s="236"/>
      <c r="J42" s="236"/>
      <c r="K42" s="234"/>
    </row>
    <row r="43" s="1" customFormat="1" ht="15" customHeight="1">
      <c r="B43" s="237"/>
      <c r="C43" s="238"/>
      <c r="D43" s="236"/>
      <c r="E43" s="239"/>
      <c r="F43" s="236"/>
      <c r="G43" s="236" t="s">
        <v>297</v>
      </c>
      <c r="H43" s="236"/>
      <c r="I43" s="236"/>
      <c r="J43" s="236"/>
      <c r="K43" s="234"/>
    </row>
    <row r="44" s="1" customFormat="1" ht="15" customHeight="1">
      <c r="B44" s="237"/>
      <c r="C44" s="238"/>
      <c r="D44" s="236"/>
      <c r="E44" s="239" t="s">
        <v>298</v>
      </c>
      <c r="F44" s="236"/>
      <c r="G44" s="236" t="s">
        <v>299</v>
      </c>
      <c r="H44" s="236"/>
      <c r="I44" s="236"/>
      <c r="J44" s="236"/>
      <c r="K44" s="234"/>
    </row>
    <row r="45" s="1" customFormat="1" ht="15" customHeight="1">
      <c r="B45" s="237"/>
      <c r="C45" s="238"/>
      <c r="D45" s="236"/>
      <c r="E45" s="239" t="s">
        <v>98</v>
      </c>
      <c r="F45" s="236"/>
      <c r="G45" s="236" t="s">
        <v>300</v>
      </c>
      <c r="H45" s="236"/>
      <c r="I45" s="236"/>
      <c r="J45" s="236"/>
      <c r="K45" s="234"/>
    </row>
    <row r="46" s="1" customFormat="1" ht="12.75" customHeight="1">
      <c r="B46" s="237"/>
      <c r="C46" s="238"/>
      <c r="D46" s="236"/>
      <c r="E46" s="236"/>
      <c r="F46" s="236"/>
      <c r="G46" s="236"/>
      <c r="H46" s="236"/>
      <c r="I46" s="236"/>
      <c r="J46" s="236"/>
      <c r="K46" s="234"/>
    </row>
    <row r="47" s="1" customFormat="1" ht="15" customHeight="1">
      <c r="B47" s="237"/>
      <c r="C47" s="238"/>
      <c r="D47" s="236" t="s">
        <v>301</v>
      </c>
      <c r="E47" s="236"/>
      <c r="F47" s="236"/>
      <c r="G47" s="236"/>
      <c r="H47" s="236"/>
      <c r="I47" s="236"/>
      <c r="J47" s="236"/>
      <c r="K47" s="234"/>
    </row>
    <row r="48" s="1" customFormat="1" ht="15" customHeight="1">
      <c r="B48" s="237"/>
      <c r="C48" s="238"/>
      <c r="D48" s="238"/>
      <c r="E48" s="236" t="s">
        <v>302</v>
      </c>
      <c r="F48" s="236"/>
      <c r="G48" s="236"/>
      <c r="H48" s="236"/>
      <c r="I48" s="236"/>
      <c r="J48" s="236"/>
      <c r="K48" s="234"/>
    </row>
    <row r="49" s="1" customFormat="1" ht="15" customHeight="1">
      <c r="B49" s="237"/>
      <c r="C49" s="238"/>
      <c r="D49" s="238"/>
      <c r="E49" s="236" t="s">
        <v>303</v>
      </c>
      <c r="F49" s="236"/>
      <c r="G49" s="236"/>
      <c r="H49" s="236"/>
      <c r="I49" s="236"/>
      <c r="J49" s="236"/>
      <c r="K49" s="234"/>
    </row>
    <row r="50" s="1" customFormat="1" ht="15" customHeight="1">
      <c r="B50" s="237"/>
      <c r="C50" s="238"/>
      <c r="D50" s="238"/>
      <c r="E50" s="236" t="s">
        <v>304</v>
      </c>
      <c r="F50" s="236"/>
      <c r="G50" s="236"/>
      <c r="H50" s="236"/>
      <c r="I50" s="236"/>
      <c r="J50" s="236"/>
      <c r="K50" s="234"/>
    </row>
    <row r="51" s="1" customFormat="1" ht="15" customHeight="1">
      <c r="B51" s="237"/>
      <c r="C51" s="238"/>
      <c r="D51" s="236" t="s">
        <v>305</v>
      </c>
      <c r="E51" s="236"/>
      <c r="F51" s="236"/>
      <c r="G51" s="236"/>
      <c r="H51" s="236"/>
      <c r="I51" s="236"/>
      <c r="J51" s="236"/>
      <c r="K51" s="234"/>
    </row>
    <row r="52" s="1" customFormat="1" ht="25.5" customHeight="1">
      <c r="B52" s="232"/>
      <c r="C52" s="233" t="s">
        <v>306</v>
      </c>
      <c r="D52" s="233"/>
      <c r="E52" s="233"/>
      <c r="F52" s="233"/>
      <c r="G52" s="233"/>
      <c r="H52" s="233"/>
      <c r="I52" s="233"/>
      <c r="J52" s="233"/>
      <c r="K52" s="234"/>
    </row>
    <row r="53" s="1" customFormat="1" ht="5.25" customHeight="1">
      <c r="B53" s="232"/>
      <c r="C53" s="235"/>
      <c r="D53" s="235"/>
      <c r="E53" s="235"/>
      <c r="F53" s="235"/>
      <c r="G53" s="235"/>
      <c r="H53" s="235"/>
      <c r="I53" s="235"/>
      <c r="J53" s="235"/>
      <c r="K53" s="234"/>
    </row>
    <row r="54" s="1" customFormat="1" ht="15" customHeight="1">
      <c r="B54" s="232"/>
      <c r="C54" s="236" t="s">
        <v>307</v>
      </c>
      <c r="D54" s="236"/>
      <c r="E54" s="236"/>
      <c r="F54" s="236"/>
      <c r="G54" s="236"/>
      <c r="H54" s="236"/>
      <c r="I54" s="236"/>
      <c r="J54" s="236"/>
      <c r="K54" s="234"/>
    </row>
    <row r="55" s="1" customFormat="1" ht="15" customHeight="1">
      <c r="B55" s="232"/>
      <c r="C55" s="236" t="s">
        <v>308</v>
      </c>
      <c r="D55" s="236"/>
      <c r="E55" s="236"/>
      <c r="F55" s="236"/>
      <c r="G55" s="236"/>
      <c r="H55" s="236"/>
      <c r="I55" s="236"/>
      <c r="J55" s="236"/>
      <c r="K55" s="234"/>
    </row>
    <row r="56" s="1" customFormat="1" ht="12.75" customHeight="1">
      <c r="B56" s="232"/>
      <c r="C56" s="236"/>
      <c r="D56" s="236"/>
      <c r="E56" s="236"/>
      <c r="F56" s="236"/>
      <c r="G56" s="236"/>
      <c r="H56" s="236"/>
      <c r="I56" s="236"/>
      <c r="J56" s="236"/>
      <c r="K56" s="234"/>
    </row>
    <row r="57" s="1" customFormat="1" ht="15" customHeight="1">
      <c r="B57" s="232"/>
      <c r="C57" s="236" t="s">
        <v>309</v>
      </c>
      <c r="D57" s="236"/>
      <c r="E57" s="236"/>
      <c r="F57" s="236"/>
      <c r="G57" s="236"/>
      <c r="H57" s="236"/>
      <c r="I57" s="236"/>
      <c r="J57" s="236"/>
      <c r="K57" s="234"/>
    </row>
    <row r="58" s="1" customFormat="1" ht="15" customHeight="1">
      <c r="B58" s="232"/>
      <c r="C58" s="238"/>
      <c r="D58" s="236" t="s">
        <v>310</v>
      </c>
      <c r="E58" s="236"/>
      <c r="F58" s="236"/>
      <c r="G58" s="236"/>
      <c r="H58" s="236"/>
      <c r="I58" s="236"/>
      <c r="J58" s="236"/>
      <c r="K58" s="234"/>
    </row>
    <row r="59" s="1" customFormat="1" ht="15" customHeight="1">
      <c r="B59" s="232"/>
      <c r="C59" s="238"/>
      <c r="D59" s="236" t="s">
        <v>311</v>
      </c>
      <c r="E59" s="236"/>
      <c r="F59" s="236"/>
      <c r="G59" s="236"/>
      <c r="H59" s="236"/>
      <c r="I59" s="236"/>
      <c r="J59" s="236"/>
      <c r="K59" s="234"/>
    </row>
    <row r="60" s="1" customFormat="1" ht="15" customHeight="1">
      <c r="B60" s="232"/>
      <c r="C60" s="238"/>
      <c r="D60" s="236" t="s">
        <v>312</v>
      </c>
      <c r="E60" s="236"/>
      <c r="F60" s="236"/>
      <c r="G60" s="236"/>
      <c r="H60" s="236"/>
      <c r="I60" s="236"/>
      <c r="J60" s="236"/>
      <c r="K60" s="234"/>
    </row>
    <row r="61" s="1" customFormat="1" ht="15" customHeight="1">
      <c r="B61" s="232"/>
      <c r="C61" s="238"/>
      <c r="D61" s="236" t="s">
        <v>313</v>
      </c>
      <c r="E61" s="236"/>
      <c r="F61" s="236"/>
      <c r="G61" s="236"/>
      <c r="H61" s="236"/>
      <c r="I61" s="236"/>
      <c r="J61" s="236"/>
      <c r="K61" s="234"/>
    </row>
    <row r="62" s="1" customFormat="1" ht="15" customHeight="1">
      <c r="B62" s="232"/>
      <c r="C62" s="238"/>
      <c r="D62" s="241" t="s">
        <v>314</v>
      </c>
      <c r="E62" s="241"/>
      <c r="F62" s="241"/>
      <c r="G62" s="241"/>
      <c r="H62" s="241"/>
      <c r="I62" s="241"/>
      <c r="J62" s="241"/>
      <c r="K62" s="234"/>
    </row>
    <row r="63" s="1" customFormat="1" ht="15" customHeight="1">
      <c r="B63" s="232"/>
      <c r="C63" s="238"/>
      <c r="D63" s="236" t="s">
        <v>315</v>
      </c>
      <c r="E63" s="236"/>
      <c r="F63" s="236"/>
      <c r="G63" s="236"/>
      <c r="H63" s="236"/>
      <c r="I63" s="236"/>
      <c r="J63" s="236"/>
      <c r="K63" s="234"/>
    </row>
    <row r="64" s="1" customFormat="1" ht="12.75" customHeight="1">
      <c r="B64" s="232"/>
      <c r="C64" s="238"/>
      <c r="D64" s="238"/>
      <c r="E64" s="242"/>
      <c r="F64" s="238"/>
      <c r="G64" s="238"/>
      <c r="H64" s="238"/>
      <c r="I64" s="238"/>
      <c r="J64" s="238"/>
      <c r="K64" s="234"/>
    </row>
    <row r="65" s="1" customFormat="1" ht="15" customHeight="1">
      <c r="B65" s="232"/>
      <c r="C65" s="238"/>
      <c r="D65" s="236" t="s">
        <v>316</v>
      </c>
      <c r="E65" s="236"/>
      <c r="F65" s="236"/>
      <c r="G65" s="236"/>
      <c r="H65" s="236"/>
      <c r="I65" s="236"/>
      <c r="J65" s="236"/>
      <c r="K65" s="234"/>
    </row>
    <row r="66" s="1" customFormat="1" ht="15" customHeight="1">
      <c r="B66" s="232"/>
      <c r="C66" s="238"/>
      <c r="D66" s="241" t="s">
        <v>317</v>
      </c>
      <c r="E66" s="241"/>
      <c r="F66" s="241"/>
      <c r="G66" s="241"/>
      <c r="H66" s="241"/>
      <c r="I66" s="241"/>
      <c r="J66" s="241"/>
      <c r="K66" s="234"/>
    </row>
    <row r="67" s="1" customFormat="1" ht="15" customHeight="1">
      <c r="B67" s="232"/>
      <c r="C67" s="238"/>
      <c r="D67" s="236" t="s">
        <v>318</v>
      </c>
      <c r="E67" s="236"/>
      <c r="F67" s="236"/>
      <c r="G67" s="236"/>
      <c r="H67" s="236"/>
      <c r="I67" s="236"/>
      <c r="J67" s="236"/>
      <c r="K67" s="234"/>
    </row>
    <row r="68" s="1" customFormat="1" ht="15" customHeight="1">
      <c r="B68" s="232"/>
      <c r="C68" s="238"/>
      <c r="D68" s="236" t="s">
        <v>319</v>
      </c>
      <c r="E68" s="236"/>
      <c r="F68" s="236"/>
      <c r="G68" s="236"/>
      <c r="H68" s="236"/>
      <c r="I68" s="236"/>
      <c r="J68" s="236"/>
      <c r="K68" s="234"/>
    </row>
    <row r="69" s="1" customFormat="1" ht="15" customHeight="1">
      <c r="B69" s="232"/>
      <c r="C69" s="238"/>
      <c r="D69" s="236" t="s">
        <v>320</v>
      </c>
      <c r="E69" s="236"/>
      <c r="F69" s="236"/>
      <c r="G69" s="236"/>
      <c r="H69" s="236"/>
      <c r="I69" s="236"/>
      <c r="J69" s="236"/>
      <c r="K69" s="234"/>
    </row>
    <row r="70" s="1" customFormat="1" ht="15" customHeight="1">
      <c r="B70" s="232"/>
      <c r="C70" s="238"/>
      <c r="D70" s="236" t="s">
        <v>321</v>
      </c>
      <c r="E70" s="236"/>
      <c r="F70" s="236"/>
      <c r="G70" s="236"/>
      <c r="H70" s="236"/>
      <c r="I70" s="236"/>
      <c r="J70" s="236"/>
      <c r="K70" s="234"/>
    </row>
    <row r="71" s="1" customFormat="1" ht="12.75" customHeight="1">
      <c r="B71" s="243"/>
      <c r="C71" s="244"/>
      <c r="D71" s="244"/>
      <c r="E71" s="244"/>
      <c r="F71" s="244"/>
      <c r="G71" s="244"/>
      <c r="H71" s="244"/>
      <c r="I71" s="244"/>
      <c r="J71" s="244"/>
      <c r="K71" s="245"/>
    </row>
    <row r="72" s="1" customFormat="1" ht="18.75" customHeight="1">
      <c r="B72" s="246"/>
      <c r="C72" s="246"/>
      <c r="D72" s="246"/>
      <c r="E72" s="246"/>
      <c r="F72" s="246"/>
      <c r="G72" s="246"/>
      <c r="H72" s="246"/>
      <c r="I72" s="246"/>
      <c r="J72" s="246"/>
      <c r="K72" s="247"/>
    </row>
    <row r="73" s="1" customFormat="1" ht="18.75" customHeight="1">
      <c r="B73" s="247"/>
      <c r="C73" s="247"/>
      <c r="D73" s="247"/>
      <c r="E73" s="247"/>
      <c r="F73" s="247"/>
      <c r="G73" s="247"/>
      <c r="H73" s="247"/>
      <c r="I73" s="247"/>
      <c r="J73" s="247"/>
      <c r="K73" s="247"/>
    </row>
    <row r="74" s="1" customFormat="1" ht="7.5" customHeight="1">
      <c r="B74" s="248"/>
      <c r="C74" s="249"/>
      <c r="D74" s="249"/>
      <c r="E74" s="249"/>
      <c r="F74" s="249"/>
      <c r="G74" s="249"/>
      <c r="H74" s="249"/>
      <c r="I74" s="249"/>
      <c r="J74" s="249"/>
      <c r="K74" s="250"/>
    </row>
    <row r="75" s="1" customFormat="1" ht="45" customHeight="1">
      <c r="B75" s="251"/>
      <c r="C75" s="252" t="s">
        <v>322</v>
      </c>
      <c r="D75" s="252"/>
      <c r="E75" s="252"/>
      <c r="F75" s="252"/>
      <c r="G75" s="252"/>
      <c r="H75" s="252"/>
      <c r="I75" s="252"/>
      <c r="J75" s="252"/>
      <c r="K75" s="253"/>
    </row>
    <row r="76" s="1" customFormat="1" ht="17.25" customHeight="1">
      <c r="B76" s="251"/>
      <c r="C76" s="254" t="s">
        <v>323</v>
      </c>
      <c r="D76" s="254"/>
      <c r="E76" s="254"/>
      <c r="F76" s="254" t="s">
        <v>324</v>
      </c>
      <c r="G76" s="255"/>
      <c r="H76" s="254" t="s">
        <v>52</v>
      </c>
      <c r="I76" s="254" t="s">
        <v>55</v>
      </c>
      <c r="J76" s="254" t="s">
        <v>325</v>
      </c>
      <c r="K76" s="253"/>
    </row>
    <row r="77" s="1" customFormat="1" ht="17.25" customHeight="1">
      <c r="B77" s="251"/>
      <c r="C77" s="256" t="s">
        <v>326</v>
      </c>
      <c r="D77" s="256"/>
      <c r="E77" s="256"/>
      <c r="F77" s="257" t="s">
        <v>327</v>
      </c>
      <c r="G77" s="258"/>
      <c r="H77" s="256"/>
      <c r="I77" s="256"/>
      <c r="J77" s="256" t="s">
        <v>328</v>
      </c>
      <c r="K77" s="253"/>
    </row>
    <row r="78" s="1" customFormat="1" ht="5.25" customHeight="1">
      <c r="B78" s="251"/>
      <c r="C78" s="259"/>
      <c r="D78" s="259"/>
      <c r="E78" s="259"/>
      <c r="F78" s="259"/>
      <c r="G78" s="260"/>
      <c r="H78" s="259"/>
      <c r="I78" s="259"/>
      <c r="J78" s="259"/>
      <c r="K78" s="253"/>
    </row>
    <row r="79" s="1" customFormat="1" ht="15" customHeight="1">
      <c r="B79" s="251"/>
      <c r="C79" s="239" t="s">
        <v>51</v>
      </c>
      <c r="D79" s="261"/>
      <c r="E79" s="261"/>
      <c r="F79" s="262" t="s">
        <v>329</v>
      </c>
      <c r="G79" s="263"/>
      <c r="H79" s="239" t="s">
        <v>330</v>
      </c>
      <c r="I79" s="239" t="s">
        <v>331</v>
      </c>
      <c r="J79" s="239">
        <v>20</v>
      </c>
      <c r="K79" s="253"/>
    </row>
    <row r="80" s="1" customFormat="1" ht="15" customHeight="1">
      <c r="B80" s="251"/>
      <c r="C80" s="239" t="s">
        <v>332</v>
      </c>
      <c r="D80" s="239"/>
      <c r="E80" s="239"/>
      <c r="F80" s="262" t="s">
        <v>329</v>
      </c>
      <c r="G80" s="263"/>
      <c r="H80" s="239" t="s">
        <v>333</v>
      </c>
      <c r="I80" s="239" t="s">
        <v>331</v>
      </c>
      <c r="J80" s="239">
        <v>120</v>
      </c>
      <c r="K80" s="253"/>
    </row>
    <row r="81" s="1" customFormat="1" ht="15" customHeight="1">
      <c r="B81" s="264"/>
      <c r="C81" s="239" t="s">
        <v>334</v>
      </c>
      <c r="D81" s="239"/>
      <c r="E81" s="239"/>
      <c r="F81" s="262" t="s">
        <v>335</v>
      </c>
      <c r="G81" s="263"/>
      <c r="H81" s="239" t="s">
        <v>336</v>
      </c>
      <c r="I81" s="239" t="s">
        <v>331</v>
      </c>
      <c r="J81" s="239">
        <v>50</v>
      </c>
      <c r="K81" s="253"/>
    </row>
    <row r="82" s="1" customFormat="1" ht="15" customHeight="1">
      <c r="B82" s="264"/>
      <c r="C82" s="239" t="s">
        <v>337</v>
      </c>
      <c r="D82" s="239"/>
      <c r="E82" s="239"/>
      <c r="F82" s="262" t="s">
        <v>329</v>
      </c>
      <c r="G82" s="263"/>
      <c r="H82" s="239" t="s">
        <v>338</v>
      </c>
      <c r="I82" s="239" t="s">
        <v>339</v>
      </c>
      <c r="J82" s="239"/>
      <c r="K82" s="253"/>
    </row>
    <row r="83" s="1" customFormat="1" ht="15" customHeight="1">
      <c r="B83" s="264"/>
      <c r="C83" s="265" t="s">
        <v>340</v>
      </c>
      <c r="D83" s="265"/>
      <c r="E83" s="265"/>
      <c r="F83" s="266" t="s">
        <v>335</v>
      </c>
      <c r="G83" s="265"/>
      <c r="H83" s="265" t="s">
        <v>341</v>
      </c>
      <c r="I83" s="265" t="s">
        <v>331</v>
      </c>
      <c r="J83" s="265">
        <v>15</v>
      </c>
      <c r="K83" s="253"/>
    </row>
    <row r="84" s="1" customFormat="1" ht="15" customHeight="1">
      <c r="B84" s="264"/>
      <c r="C84" s="265" t="s">
        <v>342</v>
      </c>
      <c r="D84" s="265"/>
      <c r="E84" s="265"/>
      <c r="F84" s="266" t="s">
        <v>335</v>
      </c>
      <c r="G84" s="265"/>
      <c r="H84" s="265" t="s">
        <v>343</v>
      </c>
      <c r="I84" s="265" t="s">
        <v>331</v>
      </c>
      <c r="J84" s="265">
        <v>15</v>
      </c>
      <c r="K84" s="253"/>
    </row>
    <row r="85" s="1" customFormat="1" ht="15" customHeight="1">
      <c r="B85" s="264"/>
      <c r="C85" s="265" t="s">
        <v>344</v>
      </c>
      <c r="D85" s="265"/>
      <c r="E85" s="265"/>
      <c r="F85" s="266" t="s">
        <v>335</v>
      </c>
      <c r="G85" s="265"/>
      <c r="H85" s="265" t="s">
        <v>345</v>
      </c>
      <c r="I85" s="265" t="s">
        <v>331</v>
      </c>
      <c r="J85" s="265">
        <v>20</v>
      </c>
      <c r="K85" s="253"/>
    </row>
    <row r="86" s="1" customFormat="1" ht="15" customHeight="1">
      <c r="B86" s="264"/>
      <c r="C86" s="265" t="s">
        <v>346</v>
      </c>
      <c r="D86" s="265"/>
      <c r="E86" s="265"/>
      <c r="F86" s="266" t="s">
        <v>335</v>
      </c>
      <c r="G86" s="265"/>
      <c r="H86" s="265" t="s">
        <v>347</v>
      </c>
      <c r="I86" s="265" t="s">
        <v>331</v>
      </c>
      <c r="J86" s="265">
        <v>20</v>
      </c>
      <c r="K86" s="253"/>
    </row>
    <row r="87" s="1" customFormat="1" ht="15" customHeight="1">
      <c r="B87" s="264"/>
      <c r="C87" s="239" t="s">
        <v>348</v>
      </c>
      <c r="D87" s="239"/>
      <c r="E87" s="239"/>
      <c r="F87" s="262" t="s">
        <v>335</v>
      </c>
      <c r="G87" s="263"/>
      <c r="H87" s="239" t="s">
        <v>349</v>
      </c>
      <c r="I87" s="239" t="s">
        <v>331</v>
      </c>
      <c r="J87" s="239">
        <v>50</v>
      </c>
      <c r="K87" s="253"/>
    </row>
    <row r="88" s="1" customFormat="1" ht="15" customHeight="1">
      <c r="B88" s="264"/>
      <c r="C88" s="239" t="s">
        <v>350</v>
      </c>
      <c r="D88" s="239"/>
      <c r="E88" s="239"/>
      <c r="F88" s="262" t="s">
        <v>335</v>
      </c>
      <c r="G88" s="263"/>
      <c r="H88" s="239" t="s">
        <v>351</v>
      </c>
      <c r="I88" s="239" t="s">
        <v>331</v>
      </c>
      <c r="J88" s="239">
        <v>20</v>
      </c>
      <c r="K88" s="253"/>
    </row>
    <row r="89" s="1" customFormat="1" ht="15" customHeight="1">
      <c r="B89" s="264"/>
      <c r="C89" s="239" t="s">
        <v>352</v>
      </c>
      <c r="D89" s="239"/>
      <c r="E89" s="239"/>
      <c r="F89" s="262" t="s">
        <v>335</v>
      </c>
      <c r="G89" s="263"/>
      <c r="H89" s="239" t="s">
        <v>353</v>
      </c>
      <c r="I89" s="239" t="s">
        <v>331</v>
      </c>
      <c r="J89" s="239">
        <v>20</v>
      </c>
      <c r="K89" s="253"/>
    </row>
    <row r="90" s="1" customFormat="1" ht="15" customHeight="1">
      <c r="B90" s="264"/>
      <c r="C90" s="239" t="s">
        <v>354</v>
      </c>
      <c r="D90" s="239"/>
      <c r="E90" s="239"/>
      <c r="F90" s="262" t="s">
        <v>335</v>
      </c>
      <c r="G90" s="263"/>
      <c r="H90" s="239" t="s">
        <v>355</v>
      </c>
      <c r="I90" s="239" t="s">
        <v>331</v>
      </c>
      <c r="J90" s="239">
        <v>50</v>
      </c>
      <c r="K90" s="253"/>
    </row>
    <row r="91" s="1" customFormat="1" ht="15" customHeight="1">
      <c r="B91" s="264"/>
      <c r="C91" s="239" t="s">
        <v>356</v>
      </c>
      <c r="D91" s="239"/>
      <c r="E91" s="239"/>
      <c r="F91" s="262" t="s">
        <v>335</v>
      </c>
      <c r="G91" s="263"/>
      <c r="H91" s="239" t="s">
        <v>356</v>
      </c>
      <c r="I91" s="239" t="s">
        <v>331</v>
      </c>
      <c r="J91" s="239">
        <v>50</v>
      </c>
      <c r="K91" s="253"/>
    </row>
    <row r="92" s="1" customFormat="1" ht="15" customHeight="1">
      <c r="B92" s="264"/>
      <c r="C92" s="239" t="s">
        <v>357</v>
      </c>
      <c r="D92" s="239"/>
      <c r="E92" s="239"/>
      <c r="F92" s="262" t="s">
        <v>335</v>
      </c>
      <c r="G92" s="263"/>
      <c r="H92" s="239" t="s">
        <v>358</v>
      </c>
      <c r="I92" s="239" t="s">
        <v>331</v>
      </c>
      <c r="J92" s="239">
        <v>255</v>
      </c>
      <c r="K92" s="253"/>
    </row>
    <row r="93" s="1" customFormat="1" ht="15" customHeight="1">
      <c r="B93" s="264"/>
      <c r="C93" s="239" t="s">
        <v>359</v>
      </c>
      <c r="D93" s="239"/>
      <c r="E93" s="239"/>
      <c r="F93" s="262" t="s">
        <v>329</v>
      </c>
      <c r="G93" s="263"/>
      <c r="H93" s="239" t="s">
        <v>360</v>
      </c>
      <c r="I93" s="239" t="s">
        <v>361</v>
      </c>
      <c r="J93" s="239"/>
      <c r="K93" s="253"/>
    </row>
    <row r="94" s="1" customFormat="1" ht="15" customHeight="1">
      <c r="B94" s="264"/>
      <c r="C94" s="239" t="s">
        <v>362</v>
      </c>
      <c r="D94" s="239"/>
      <c r="E94" s="239"/>
      <c r="F94" s="262" t="s">
        <v>329</v>
      </c>
      <c r="G94" s="263"/>
      <c r="H94" s="239" t="s">
        <v>363</v>
      </c>
      <c r="I94" s="239" t="s">
        <v>364</v>
      </c>
      <c r="J94" s="239"/>
      <c r="K94" s="253"/>
    </row>
    <row r="95" s="1" customFormat="1" ht="15" customHeight="1">
      <c r="B95" s="264"/>
      <c r="C95" s="239" t="s">
        <v>365</v>
      </c>
      <c r="D95" s="239"/>
      <c r="E95" s="239"/>
      <c r="F95" s="262" t="s">
        <v>329</v>
      </c>
      <c r="G95" s="263"/>
      <c r="H95" s="239" t="s">
        <v>365</v>
      </c>
      <c r="I95" s="239" t="s">
        <v>364</v>
      </c>
      <c r="J95" s="239"/>
      <c r="K95" s="253"/>
    </row>
    <row r="96" s="1" customFormat="1" ht="15" customHeight="1">
      <c r="B96" s="264"/>
      <c r="C96" s="239" t="s">
        <v>36</v>
      </c>
      <c r="D96" s="239"/>
      <c r="E96" s="239"/>
      <c r="F96" s="262" t="s">
        <v>329</v>
      </c>
      <c r="G96" s="263"/>
      <c r="H96" s="239" t="s">
        <v>366</v>
      </c>
      <c r="I96" s="239" t="s">
        <v>364</v>
      </c>
      <c r="J96" s="239"/>
      <c r="K96" s="253"/>
    </row>
    <row r="97" s="1" customFormat="1" ht="15" customHeight="1">
      <c r="B97" s="264"/>
      <c r="C97" s="239" t="s">
        <v>46</v>
      </c>
      <c r="D97" s="239"/>
      <c r="E97" s="239"/>
      <c r="F97" s="262" t="s">
        <v>329</v>
      </c>
      <c r="G97" s="263"/>
      <c r="H97" s="239" t="s">
        <v>367</v>
      </c>
      <c r="I97" s="239" t="s">
        <v>364</v>
      </c>
      <c r="J97" s="239"/>
      <c r="K97" s="253"/>
    </row>
    <row r="98" s="1" customFormat="1" ht="15" customHeight="1">
      <c r="B98" s="267"/>
      <c r="C98" s="268"/>
      <c r="D98" s="268"/>
      <c r="E98" s="268"/>
      <c r="F98" s="268"/>
      <c r="G98" s="268"/>
      <c r="H98" s="268"/>
      <c r="I98" s="268"/>
      <c r="J98" s="268"/>
      <c r="K98" s="269"/>
    </row>
    <row r="99" s="1" customFormat="1" ht="18.75" customHeight="1">
      <c r="B99" s="270"/>
      <c r="C99" s="271"/>
      <c r="D99" s="271"/>
      <c r="E99" s="271"/>
      <c r="F99" s="271"/>
      <c r="G99" s="271"/>
      <c r="H99" s="271"/>
      <c r="I99" s="271"/>
      <c r="J99" s="271"/>
      <c r="K99" s="270"/>
    </row>
    <row r="100" s="1" customFormat="1" ht="18.75" customHeight="1">
      <c r="B100" s="247"/>
      <c r="C100" s="247"/>
      <c r="D100" s="247"/>
      <c r="E100" s="247"/>
      <c r="F100" s="247"/>
      <c r="G100" s="247"/>
      <c r="H100" s="247"/>
      <c r="I100" s="247"/>
      <c r="J100" s="247"/>
      <c r="K100" s="247"/>
    </row>
    <row r="101" s="1" customFormat="1" ht="7.5" customHeight="1">
      <c r="B101" s="248"/>
      <c r="C101" s="249"/>
      <c r="D101" s="249"/>
      <c r="E101" s="249"/>
      <c r="F101" s="249"/>
      <c r="G101" s="249"/>
      <c r="H101" s="249"/>
      <c r="I101" s="249"/>
      <c r="J101" s="249"/>
      <c r="K101" s="250"/>
    </row>
    <row r="102" s="1" customFormat="1" ht="45" customHeight="1">
      <c r="B102" s="251"/>
      <c r="C102" s="252" t="s">
        <v>368</v>
      </c>
      <c r="D102" s="252"/>
      <c r="E102" s="252"/>
      <c r="F102" s="252"/>
      <c r="G102" s="252"/>
      <c r="H102" s="252"/>
      <c r="I102" s="252"/>
      <c r="J102" s="252"/>
      <c r="K102" s="253"/>
    </row>
    <row r="103" s="1" customFormat="1" ht="17.25" customHeight="1">
      <c r="B103" s="251"/>
      <c r="C103" s="254" t="s">
        <v>323</v>
      </c>
      <c r="D103" s="254"/>
      <c r="E103" s="254"/>
      <c r="F103" s="254" t="s">
        <v>324</v>
      </c>
      <c r="G103" s="255"/>
      <c r="H103" s="254" t="s">
        <v>52</v>
      </c>
      <c r="I103" s="254" t="s">
        <v>55</v>
      </c>
      <c r="J103" s="254" t="s">
        <v>325</v>
      </c>
      <c r="K103" s="253"/>
    </row>
    <row r="104" s="1" customFormat="1" ht="17.25" customHeight="1">
      <c r="B104" s="251"/>
      <c r="C104" s="256" t="s">
        <v>326</v>
      </c>
      <c r="D104" s="256"/>
      <c r="E104" s="256"/>
      <c r="F104" s="257" t="s">
        <v>327</v>
      </c>
      <c r="G104" s="258"/>
      <c r="H104" s="256"/>
      <c r="I104" s="256"/>
      <c r="J104" s="256" t="s">
        <v>328</v>
      </c>
      <c r="K104" s="253"/>
    </row>
    <row r="105" s="1" customFormat="1" ht="5.25" customHeight="1">
      <c r="B105" s="251"/>
      <c r="C105" s="254"/>
      <c r="D105" s="254"/>
      <c r="E105" s="254"/>
      <c r="F105" s="254"/>
      <c r="G105" s="272"/>
      <c r="H105" s="254"/>
      <c r="I105" s="254"/>
      <c r="J105" s="254"/>
      <c r="K105" s="253"/>
    </row>
    <row r="106" s="1" customFormat="1" ht="15" customHeight="1">
      <c r="B106" s="251"/>
      <c r="C106" s="239" t="s">
        <v>51</v>
      </c>
      <c r="D106" s="261"/>
      <c r="E106" s="261"/>
      <c r="F106" s="262" t="s">
        <v>329</v>
      </c>
      <c r="G106" s="239"/>
      <c r="H106" s="239" t="s">
        <v>369</v>
      </c>
      <c r="I106" s="239" t="s">
        <v>331</v>
      </c>
      <c r="J106" s="239">
        <v>20</v>
      </c>
      <c r="K106" s="253"/>
    </row>
    <row r="107" s="1" customFormat="1" ht="15" customHeight="1">
      <c r="B107" s="251"/>
      <c r="C107" s="239" t="s">
        <v>332</v>
      </c>
      <c r="D107" s="239"/>
      <c r="E107" s="239"/>
      <c r="F107" s="262" t="s">
        <v>329</v>
      </c>
      <c r="G107" s="239"/>
      <c r="H107" s="239" t="s">
        <v>369</v>
      </c>
      <c r="I107" s="239" t="s">
        <v>331</v>
      </c>
      <c r="J107" s="239">
        <v>120</v>
      </c>
      <c r="K107" s="253"/>
    </row>
    <row r="108" s="1" customFormat="1" ht="15" customHeight="1">
      <c r="B108" s="264"/>
      <c r="C108" s="239" t="s">
        <v>334</v>
      </c>
      <c r="D108" s="239"/>
      <c r="E108" s="239"/>
      <c r="F108" s="262" t="s">
        <v>335</v>
      </c>
      <c r="G108" s="239"/>
      <c r="H108" s="239" t="s">
        <v>369</v>
      </c>
      <c r="I108" s="239" t="s">
        <v>331</v>
      </c>
      <c r="J108" s="239">
        <v>50</v>
      </c>
      <c r="K108" s="253"/>
    </row>
    <row r="109" s="1" customFormat="1" ht="15" customHeight="1">
      <c r="B109" s="264"/>
      <c r="C109" s="239" t="s">
        <v>337</v>
      </c>
      <c r="D109" s="239"/>
      <c r="E109" s="239"/>
      <c r="F109" s="262" t="s">
        <v>329</v>
      </c>
      <c r="G109" s="239"/>
      <c r="H109" s="239" t="s">
        <v>369</v>
      </c>
      <c r="I109" s="239" t="s">
        <v>339</v>
      </c>
      <c r="J109" s="239"/>
      <c r="K109" s="253"/>
    </row>
    <row r="110" s="1" customFormat="1" ht="15" customHeight="1">
      <c r="B110" s="264"/>
      <c r="C110" s="239" t="s">
        <v>348</v>
      </c>
      <c r="D110" s="239"/>
      <c r="E110" s="239"/>
      <c r="F110" s="262" t="s">
        <v>335</v>
      </c>
      <c r="G110" s="239"/>
      <c r="H110" s="239" t="s">
        <v>369</v>
      </c>
      <c r="I110" s="239" t="s">
        <v>331</v>
      </c>
      <c r="J110" s="239">
        <v>50</v>
      </c>
      <c r="K110" s="253"/>
    </row>
    <row r="111" s="1" customFormat="1" ht="15" customHeight="1">
      <c r="B111" s="264"/>
      <c r="C111" s="239" t="s">
        <v>356</v>
      </c>
      <c r="D111" s="239"/>
      <c r="E111" s="239"/>
      <c r="F111" s="262" t="s">
        <v>335</v>
      </c>
      <c r="G111" s="239"/>
      <c r="H111" s="239" t="s">
        <v>369</v>
      </c>
      <c r="I111" s="239" t="s">
        <v>331</v>
      </c>
      <c r="J111" s="239">
        <v>50</v>
      </c>
      <c r="K111" s="253"/>
    </row>
    <row r="112" s="1" customFormat="1" ht="15" customHeight="1">
      <c r="B112" s="264"/>
      <c r="C112" s="239" t="s">
        <v>354</v>
      </c>
      <c r="D112" s="239"/>
      <c r="E112" s="239"/>
      <c r="F112" s="262" t="s">
        <v>335</v>
      </c>
      <c r="G112" s="239"/>
      <c r="H112" s="239" t="s">
        <v>369</v>
      </c>
      <c r="I112" s="239" t="s">
        <v>331</v>
      </c>
      <c r="J112" s="239">
        <v>50</v>
      </c>
      <c r="K112" s="253"/>
    </row>
    <row r="113" s="1" customFormat="1" ht="15" customHeight="1">
      <c r="B113" s="264"/>
      <c r="C113" s="239" t="s">
        <v>51</v>
      </c>
      <c r="D113" s="239"/>
      <c r="E113" s="239"/>
      <c r="F113" s="262" t="s">
        <v>329</v>
      </c>
      <c r="G113" s="239"/>
      <c r="H113" s="239" t="s">
        <v>370</v>
      </c>
      <c r="I113" s="239" t="s">
        <v>331</v>
      </c>
      <c r="J113" s="239">
        <v>20</v>
      </c>
      <c r="K113" s="253"/>
    </row>
    <row r="114" s="1" customFormat="1" ht="15" customHeight="1">
      <c r="B114" s="264"/>
      <c r="C114" s="239" t="s">
        <v>371</v>
      </c>
      <c r="D114" s="239"/>
      <c r="E114" s="239"/>
      <c r="F114" s="262" t="s">
        <v>329</v>
      </c>
      <c r="G114" s="239"/>
      <c r="H114" s="239" t="s">
        <v>372</v>
      </c>
      <c r="I114" s="239" t="s">
        <v>331</v>
      </c>
      <c r="J114" s="239">
        <v>120</v>
      </c>
      <c r="K114" s="253"/>
    </row>
    <row r="115" s="1" customFormat="1" ht="15" customHeight="1">
      <c r="B115" s="264"/>
      <c r="C115" s="239" t="s">
        <v>36</v>
      </c>
      <c r="D115" s="239"/>
      <c r="E115" s="239"/>
      <c r="F115" s="262" t="s">
        <v>329</v>
      </c>
      <c r="G115" s="239"/>
      <c r="H115" s="239" t="s">
        <v>373</v>
      </c>
      <c r="I115" s="239" t="s">
        <v>364</v>
      </c>
      <c r="J115" s="239"/>
      <c r="K115" s="253"/>
    </row>
    <row r="116" s="1" customFormat="1" ht="15" customHeight="1">
      <c r="B116" s="264"/>
      <c r="C116" s="239" t="s">
        <v>46</v>
      </c>
      <c r="D116" s="239"/>
      <c r="E116" s="239"/>
      <c r="F116" s="262" t="s">
        <v>329</v>
      </c>
      <c r="G116" s="239"/>
      <c r="H116" s="239" t="s">
        <v>374</v>
      </c>
      <c r="I116" s="239" t="s">
        <v>364</v>
      </c>
      <c r="J116" s="239"/>
      <c r="K116" s="253"/>
    </row>
    <row r="117" s="1" customFormat="1" ht="15" customHeight="1">
      <c r="B117" s="264"/>
      <c r="C117" s="239" t="s">
        <v>55</v>
      </c>
      <c r="D117" s="239"/>
      <c r="E117" s="239"/>
      <c r="F117" s="262" t="s">
        <v>329</v>
      </c>
      <c r="G117" s="239"/>
      <c r="H117" s="239" t="s">
        <v>375</v>
      </c>
      <c r="I117" s="239" t="s">
        <v>376</v>
      </c>
      <c r="J117" s="239"/>
      <c r="K117" s="253"/>
    </row>
    <row r="118" s="1" customFormat="1" ht="15" customHeight="1">
      <c r="B118" s="267"/>
      <c r="C118" s="273"/>
      <c r="D118" s="273"/>
      <c r="E118" s="273"/>
      <c r="F118" s="273"/>
      <c r="G118" s="273"/>
      <c r="H118" s="273"/>
      <c r="I118" s="273"/>
      <c r="J118" s="273"/>
      <c r="K118" s="269"/>
    </row>
    <row r="119" s="1" customFormat="1" ht="18.75" customHeight="1">
      <c r="B119" s="274"/>
      <c r="C119" s="275"/>
      <c r="D119" s="275"/>
      <c r="E119" s="275"/>
      <c r="F119" s="276"/>
      <c r="G119" s="275"/>
      <c r="H119" s="275"/>
      <c r="I119" s="275"/>
      <c r="J119" s="275"/>
      <c r="K119" s="274"/>
    </row>
    <row r="120" s="1" customFormat="1" ht="18.75" customHeight="1">
      <c r="B120" s="247"/>
      <c r="C120" s="247"/>
      <c r="D120" s="247"/>
      <c r="E120" s="247"/>
      <c r="F120" s="247"/>
      <c r="G120" s="247"/>
      <c r="H120" s="247"/>
      <c r="I120" s="247"/>
      <c r="J120" s="247"/>
      <c r="K120" s="247"/>
    </row>
    <row r="121" s="1" customFormat="1" ht="7.5" customHeight="1">
      <c r="B121" s="277"/>
      <c r="C121" s="278"/>
      <c r="D121" s="278"/>
      <c r="E121" s="278"/>
      <c r="F121" s="278"/>
      <c r="G121" s="278"/>
      <c r="H121" s="278"/>
      <c r="I121" s="278"/>
      <c r="J121" s="278"/>
      <c r="K121" s="279"/>
    </row>
    <row r="122" s="1" customFormat="1" ht="45" customHeight="1">
      <c r="B122" s="280"/>
      <c r="C122" s="230" t="s">
        <v>377</v>
      </c>
      <c r="D122" s="230"/>
      <c r="E122" s="230"/>
      <c r="F122" s="230"/>
      <c r="G122" s="230"/>
      <c r="H122" s="230"/>
      <c r="I122" s="230"/>
      <c r="J122" s="230"/>
      <c r="K122" s="281"/>
    </row>
    <row r="123" s="1" customFormat="1" ht="17.25" customHeight="1">
      <c r="B123" s="282"/>
      <c r="C123" s="254" t="s">
        <v>323</v>
      </c>
      <c r="D123" s="254"/>
      <c r="E123" s="254"/>
      <c r="F123" s="254" t="s">
        <v>324</v>
      </c>
      <c r="G123" s="255"/>
      <c r="H123" s="254" t="s">
        <v>52</v>
      </c>
      <c r="I123" s="254" t="s">
        <v>55</v>
      </c>
      <c r="J123" s="254" t="s">
        <v>325</v>
      </c>
      <c r="K123" s="283"/>
    </row>
    <row r="124" s="1" customFormat="1" ht="17.25" customHeight="1">
      <c r="B124" s="282"/>
      <c r="C124" s="256" t="s">
        <v>326</v>
      </c>
      <c r="D124" s="256"/>
      <c r="E124" s="256"/>
      <c r="F124" s="257" t="s">
        <v>327</v>
      </c>
      <c r="G124" s="258"/>
      <c r="H124" s="256"/>
      <c r="I124" s="256"/>
      <c r="J124" s="256" t="s">
        <v>328</v>
      </c>
      <c r="K124" s="283"/>
    </row>
    <row r="125" s="1" customFormat="1" ht="5.25" customHeight="1">
      <c r="B125" s="284"/>
      <c r="C125" s="259"/>
      <c r="D125" s="259"/>
      <c r="E125" s="259"/>
      <c r="F125" s="259"/>
      <c r="G125" s="285"/>
      <c r="H125" s="259"/>
      <c r="I125" s="259"/>
      <c r="J125" s="259"/>
      <c r="K125" s="286"/>
    </row>
    <row r="126" s="1" customFormat="1" ht="15" customHeight="1">
      <c r="B126" s="284"/>
      <c r="C126" s="239" t="s">
        <v>332</v>
      </c>
      <c r="D126" s="261"/>
      <c r="E126" s="261"/>
      <c r="F126" s="262" t="s">
        <v>329</v>
      </c>
      <c r="G126" s="239"/>
      <c r="H126" s="239" t="s">
        <v>369</v>
      </c>
      <c r="I126" s="239" t="s">
        <v>331</v>
      </c>
      <c r="J126" s="239">
        <v>120</v>
      </c>
      <c r="K126" s="287"/>
    </row>
    <row r="127" s="1" customFormat="1" ht="15" customHeight="1">
      <c r="B127" s="284"/>
      <c r="C127" s="239" t="s">
        <v>378</v>
      </c>
      <c r="D127" s="239"/>
      <c r="E127" s="239"/>
      <c r="F127" s="262" t="s">
        <v>329</v>
      </c>
      <c r="G127" s="239"/>
      <c r="H127" s="239" t="s">
        <v>379</v>
      </c>
      <c r="I127" s="239" t="s">
        <v>331</v>
      </c>
      <c r="J127" s="239" t="s">
        <v>380</v>
      </c>
      <c r="K127" s="287"/>
    </row>
    <row r="128" s="1" customFormat="1" ht="15" customHeight="1">
      <c r="B128" s="284"/>
      <c r="C128" s="239" t="s">
        <v>277</v>
      </c>
      <c r="D128" s="239"/>
      <c r="E128" s="239"/>
      <c r="F128" s="262" t="s">
        <v>329</v>
      </c>
      <c r="G128" s="239"/>
      <c r="H128" s="239" t="s">
        <v>381</v>
      </c>
      <c r="I128" s="239" t="s">
        <v>331</v>
      </c>
      <c r="J128" s="239" t="s">
        <v>380</v>
      </c>
      <c r="K128" s="287"/>
    </row>
    <row r="129" s="1" customFormat="1" ht="15" customHeight="1">
      <c r="B129" s="284"/>
      <c r="C129" s="239" t="s">
        <v>340</v>
      </c>
      <c r="D129" s="239"/>
      <c r="E129" s="239"/>
      <c r="F129" s="262" t="s">
        <v>335</v>
      </c>
      <c r="G129" s="239"/>
      <c r="H129" s="239" t="s">
        <v>341</v>
      </c>
      <c r="I129" s="239" t="s">
        <v>331</v>
      </c>
      <c r="J129" s="239">
        <v>15</v>
      </c>
      <c r="K129" s="287"/>
    </row>
    <row r="130" s="1" customFormat="1" ht="15" customHeight="1">
      <c r="B130" s="284"/>
      <c r="C130" s="265" t="s">
        <v>342</v>
      </c>
      <c r="D130" s="265"/>
      <c r="E130" s="265"/>
      <c r="F130" s="266" t="s">
        <v>335</v>
      </c>
      <c r="G130" s="265"/>
      <c r="H130" s="265" t="s">
        <v>343</v>
      </c>
      <c r="I130" s="265" t="s">
        <v>331</v>
      </c>
      <c r="J130" s="265">
        <v>15</v>
      </c>
      <c r="K130" s="287"/>
    </row>
    <row r="131" s="1" customFormat="1" ht="15" customHeight="1">
      <c r="B131" s="284"/>
      <c r="C131" s="265" t="s">
        <v>344</v>
      </c>
      <c r="D131" s="265"/>
      <c r="E131" s="265"/>
      <c r="F131" s="266" t="s">
        <v>335</v>
      </c>
      <c r="G131" s="265"/>
      <c r="H131" s="265" t="s">
        <v>345</v>
      </c>
      <c r="I131" s="265" t="s">
        <v>331</v>
      </c>
      <c r="J131" s="265">
        <v>20</v>
      </c>
      <c r="K131" s="287"/>
    </row>
    <row r="132" s="1" customFormat="1" ht="15" customHeight="1">
      <c r="B132" s="284"/>
      <c r="C132" s="265" t="s">
        <v>346</v>
      </c>
      <c r="D132" s="265"/>
      <c r="E132" s="265"/>
      <c r="F132" s="266" t="s">
        <v>335</v>
      </c>
      <c r="G132" s="265"/>
      <c r="H132" s="265" t="s">
        <v>347</v>
      </c>
      <c r="I132" s="265" t="s">
        <v>331</v>
      </c>
      <c r="J132" s="265">
        <v>20</v>
      </c>
      <c r="K132" s="287"/>
    </row>
    <row r="133" s="1" customFormat="1" ht="15" customHeight="1">
      <c r="B133" s="284"/>
      <c r="C133" s="239" t="s">
        <v>334</v>
      </c>
      <c r="D133" s="239"/>
      <c r="E133" s="239"/>
      <c r="F133" s="262" t="s">
        <v>335</v>
      </c>
      <c r="G133" s="239"/>
      <c r="H133" s="239" t="s">
        <v>369</v>
      </c>
      <c r="I133" s="239" t="s">
        <v>331</v>
      </c>
      <c r="J133" s="239">
        <v>50</v>
      </c>
      <c r="K133" s="287"/>
    </row>
    <row r="134" s="1" customFormat="1" ht="15" customHeight="1">
      <c r="B134" s="284"/>
      <c r="C134" s="239" t="s">
        <v>348</v>
      </c>
      <c r="D134" s="239"/>
      <c r="E134" s="239"/>
      <c r="F134" s="262" t="s">
        <v>335</v>
      </c>
      <c r="G134" s="239"/>
      <c r="H134" s="239" t="s">
        <v>369</v>
      </c>
      <c r="I134" s="239" t="s">
        <v>331</v>
      </c>
      <c r="J134" s="239">
        <v>50</v>
      </c>
      <c r="K134" s="287"/>
    </row>
    <row r="135" s="1" customFormat="1" ht="15" customHeight="1">
      <c r="B135" s="284"/>
      <c r="C135" s="239" t="s">
        <v>354</v>
      </c>
      <c r="D135" s="239"/>
      <c r="E135" s="239"/>
      <c r="F135" s="262" t="s">
        <v>335</v>
      </c>
      <c r="G135" s="239"/>
      <c r="H135" s="239" t="s">
        <v>369</v>
      </c>
      <c r="I135" s="239" t="s">
        <v>331</v>
      </c>
      <c r="J135" s="239">
        <v>50</v>
      </c>
      <c r="K135" s="287"/>
    </row>
    <row r="136" s="1" customFormat="1" ht="15" customHeight="1">
      <c r="B136" s="284"/>
      <c r="C136" s="239" t="s">
        <v>356</v>
      </c>
      <c r="D136" s="239"/>
      <c r="E136" s="239"/>
      <c r="F136" s="262" t="s">
        <v>335</v>
      </c>
      <c r="G136" s="239"/>
      <c r="H136" s="239" t="s">
        <v>369</v>
      </c>
      <c r="I136" s="239" t="s">
        <v>331</v>
      </c>
      <c r="J136" s="239">
        <v>50</v>
      </c>
      <c r="K136" s="287"/>
    </row>
    <row r="137" s="1" customFormat="1" ht="15" customHeight="1">
      <c r="B137" s="284"/>
      <c r="C137" s="239" t="s">
        <v>357</v>
      </c>
      <c r="D137" s="239"/>
      <c r="E137" s="239"/>
      <c r="F137" s="262" t="s">
        <v>335</v>
      </c>
      <c r="G137" s="239"/>
      <c r="H137" s="239" t="s">
        <v>382</v>
      </c>
      <c r="I137" s="239" t="s">
        <v>331</v>
      </c>
      <c r="J137" s="239">
        <v>255</v>
      </c>
      <c r="K137" s="287"/>
    </row>
    <row r="138" s="1" customFormat="1" ht="15" customHeight="1">
      <c r="B138" s="284"/>
      <c r="C138" s="239" t="s">
        <v>359</v>
      </c>
      <c r="D138" s="239"/>
      <c r="E138" s="239"/>
      <c r="F138" s="262" t="s">
        <v>329</v>
      </c>
      <c r="G138" s="239"/>
      <c r="H138" s="239" t="s">
        <v>383</v>
      </c>
      <c r="I138" s="239" t="s">
        <v>361</v>
      </c>
      <c r="J138" s="239"/>
      <c r="K138" s="287"/>
    </row>
    <row r="139" s="1" customFormat="1" ht="15" customHeight="1">
      <c r="B139" s="284"/>
      <c r="C139" s="239" t="s">
        <v>362</v>
      </c>
      <c r="D139" s="239"/>
      <c r="E139" s="239"/>
      <c r="F139" s="262" t="s">
        <v>329</v>
      </c>
      <c r="G139" s="239"/>
      <c r="H139" s="239" t="s">
        <v>384</v>
      </c>
      <c r="I139" s="239" t="s">
        <v>364</v>
      </c>
      <c r="J139" s="239"/>
      <c r="K139" s="287"/>
    </row>
    <row r="140" s="1" customFormat="1" ht="15" customHeight="1">
      <c r="B140" s="284"/>
      <c r="C140" s="239" t="s">
        <v>365</v>
      </c>
      <c r="D140" s="239"/>
      <c r="E140" s="239"/>
      <c r="F140" s="262" t="s">
        <v>329</v>
      </c>
      <c r="G140" s="239"/>
      <c r="H140" s="239" t="s">
        <v>365</v>
      </c>
      <c r="I140" s="239" t="s">
        <v>364</v>
      </c>
      <c r="J140" s="239"/>
      <c r="K140" s="287"/>
    </row>
    <row r="141" s="1" customFormat="1" ht="15" customHeight="1">
      <c r="B141" s="284"/>
      <c r="C141" s="239" t="s">
        <v>36</v>
      </c>
      <c r="D141" s="239"/>
      <c r="E141" s="239"/>
      <c r="F141" s="262" t="s">
        <v>329</v>
      </c>
      <c r="G141" s="239"/>
      <c r="H141" s="239" t="s">
        <v>385</v>
      </c>
      <c r="I141" s="239" t="s">
        <v>364</v>
      </c>
      <c r="J141" s="239"/>
      <c r="K141" s="287"/>
    </row>
    <row r="142" s="1" customFormat="1" ht="15" customHeight="1">
      <c r="B142" s="284"/>
      <c r="C142" s="239" t="s">
        <v>386</v>
      </c>
      <c r="D142" s="239"/>
      <c r="E142" s="239"/>
      <c r="F142" s="262" t="s">
        <v>329</v>
      </c>
      <c r="G142" s="239"/>
      <c r="H142" s="239" t="s">
        <v>387</v>
      </c>
      <c r="I142" s="239" t="s">
        <v>364</v>
      </c>
      <c r="J142" s="239"/>
      <c r="K142" s="287"/>
    </row>
    <row r="143" s="1" customFormat="1" ht="15" customHeight="1">
      <c r="B143" s="288"/>
      <c r="C143" s="289"/>
      <c r="D143" s="289"/>
      <c r="E143" s="289"/>
      <c r="F143" s="289"/>
      <c r="G143" s="289"/>
      <c r="H143" s="289"/>
      <c r="I143" s="289"/>
      <c r="J143" s="289"/>
      <c r="K143" s="290"/>
    </row>
    <row r="144" s="1" customFormat="1" ht="18.75" customHeight="1">
      <c r="B144" s="275"/>
      <c r="C144" s="275"/>
      <c r="D144" s="275"/>
      <c r="E144" s="275"/>
      <c r="F144" s="276"/>
      <c r="G144" s="275"/>
      <c r="H144" s="275"/>
      <c r="I144" s="275"/>
      <c r="J144" s="275"/>
      <c r="K144" s="275"/>
    </row>
    <row r="145" s="1" customFormat="1" ht="18.75" customHeight="1">
      <c r="B145" s="247"/>
      <c r="C145" s="247"/>
      <c r="D145" s="247"/>
      <c r="E145" s="247"/>
      <c r="F145" s="247"/>
      <c r="G145" s="247"/>
      <c r="H145" s="247"/>
      <c r="I145" s="247"/>
      <c r="J145" s="247"/>
      <c r="K145" s="247"/>
    </row>
    <row r="146" s="1" customFormat="1" ht="7.5" customHeight="1">
      <c r="B146" s="248"/>
      <c r="C146" s="249"/>
      <c r="D146" s="249"/>
      <c r="E146" s="249"/>
      <c r="F146" s="249"/>
      <c r="G146" s="249"/>
      <c r="H146" s="249"/>
      <c r="I146" s="249"/>
      <c r="J146" s="249"/>
      <c r="K146" s="250"/>
    </row>
    <row r="147" s="1" customFormat="1" ht="45" customHeight="1">
      <c r="B147" s="251"/>
      <c r="C147" s="252" t="s">
        <v>388</v>
      </c>
      <c r="D147" s="252"/>
      <c r="E147" s="252"/>
      <c r="F147" s="252"/>
      <c r="G147" s="252"/>
      <c r="H147" s="252"/>
      <c r="I147" s="252"/>
      <c r="J147" s="252"/>
      <c r="K147" s="253"/>
    </row>
    <row r="148" s="1" customFormat="1" ht="17.25" customHeight="1">
      <c r="B148" s="251"/>
      <c r="C148" s="254" t="s">
        <v>323</v>
      </c>
      <c r="D148" s="254"/>
      <c r="E148" s="254"/>
      <c r="F148" s="254" t="s">
        <v>324</v>
      </c>
      <c r="G148" s="255"/>
      <c r="H148" s="254" t="s">
        <v>52</v>
      </c>
      <c r="I148" s="254" t="s">
        <v>55</v>
      </c>
      <c r="J148" s="254" t="s">
        <v>325</v>
      </c>
      <c r="K148" s="253"/>
    </row>
    <row r="149" s="1" customFormat="1" ht="17.25" customHeight="1">
      <c r="B149" s="251"/>
      <c r="C149" s="256" t="s">
        <v>326</v>
      </c>
      <c r="D149" s="256"/>
      <c r="E149" s="256"/>
      <c r="F149" s="257" t="s">
        <v>327</v>
      </c>
      <c r="G149" s="258"/>
      <c r="H149" s="256"/>
      <c r="I149" s="256"/>
      <c r="J149" s="256" t="s">
        <v>328</v>
      </c>
      <c r="K149" s="253"/>
    </row>
    <row r="150" s="1" customFormat="1" ht="5.25" customHeight="1">
      <c r="B150" s="264"/>
      <c r="C150" s="259"/>
      <c r="D150" s="259"/>
      <c r="E150" s="259"/>
      <c r="F150" s="259"/>
      <c r="G150" s="260"/>
      <c r="H150" s="259"/>
      <c r="I150" s="259"/>
      <c r="J150" s="259"/>
      <c r="K150" s="287"/>
    </row>
    <row r="151" s="1" customFormat="1" ht="15" customHeight="1">
      <c r="B151" s="264"/>
      <c r="C151" s="291" t="s">
        <v>332</v>
      </c>
      <c r="D151" s="239"/>
      <c r="E151" s="239"/>
      <c r="F151" s="292" t="s">
        <v>329</v>
      </c>
      <c r="G151" s="239"/>
      <c r="H151" s="291" t="s">
        <v>369</v>
      </c>
      <c r="I151" s="291" t="s">
        <v>331</v>
      </c>
      <c r="J151" s="291">
        <v>120</v>
      </c>
      <c r="K151" s="287"/>
    </row>
    <row r="152" s="1" customFormat="1" ht="15" customHeight="1">
      <c r="B152" s="264"/>
      <c r="C152" s="291" t="s">
        <v>378</v>
      </c>
      <c r="D152" s="239"/>
      <c r="E152" s="239"/>
      <c r="F152" s="292" t="s">
        <v>329</v>
      </c>
      <c r="G152" s="239"/>
      <c r="H152" s="291" t="s">
        <v>389</v>
      </c>
      <c r="I152" s="291" t="s">
        <v>331</v>
      </c>
      <c r="J152" s="291" t="s">
        <v>380</v>
      </c>
      <c r="K152" s="287"/>
    </row>
    <row r="153" s="1" customFormat="1" ht="15" customHeight="1">
      <c r="B153" s="264"/>
      <c r="C153" s="291" t="s">
        <v>277</v>
      </c>
      <c r="D153" s="239"/>
      <c r="E153" s="239"/>
      <c r="F153" s="292" t="s">
        <v>329</v>
      </c>
      <c r="G153" s="239"/>
      <c r="H153" s="291" t="s">
        <v>390</v>
      </c>
      <c r="I153" s="291" t="s">
        <v>331</v>
      </c>
      <c r="J153" s="291" t="s">
        <v>380</v>
      </c>
      <c r="K153" s="287"/>
    </row>
    <row r="154" s="1" customFormat="1" ht="15" customHeight="1">
      <c r="B154" s="264"/>
      <c r="C154" s="291" t="s">
        <v>334</v>
      </c>
      <c r="D154" s="239"/>
      <c r="E154" s="239"/>
      <c r="F154" s="292" t="s">
        <v>335</v>
      </c>
      <c r="G154" s="239"/>
      <c r="H154" s="291" t="s">
        <v>369</v>
      </c>
      <c r="I154" s="291" t="s">
        <v>331</v>
      </c>
      <c r="J154" s="291">
        <v>50</v>
      </c>
      <c r="K154" s="287"/>
    </row>
    <row r="155" s="1" customFormat="1" ht="15" customHeight="1">
      <c r="B155" s="264"/>
      <c r="C155" s="291" t="s">
        <v>337</v>
      </c>
      <c r="D155" s="239"/>
      <c r="E155" s="239"/>
      <c r="F155" s="292" t="s">
        <v>329</v>
      </c>
      <c r="G155" s="239"/>
      <c r="H155" s="291" t="s">
        <v>369</v>
      </c>
      <c r="I155" s="291" t="s">
        <v>339</v>
      </c>
      <c r="J155" s="291"/>
      <c r="K155" s="287"/>
    </row>
    <row r="156" s="1" customFormat="1" ht="15" customHeight="1">
      <c r="B156" s="264"/>
      <c r="C156" s="291" t="s">
        <v>348</v>
      </c>
      <c r="D156" s="239"/>
      <c r="E156" s="239"/>
      <c r="F156" s="292" t="s">
        <v>335</v>
      </c>
      <c r="G156" s="239"/>
      <c r="H156" s="291" t="s">
        <v>369</v>
      </c>
      <c r="I156" s="291" t="s">
        <v>331</v>
      </c>
      <c r="J156" s="291">
        <v>50</v>
      </c>
      <c r="K156" s="287"/>
    </row>
    <row r="157" s="1" customFormat="1" ht="15" customHeight="1">
      <c r="B157" s="264"/>
      <c r="C157" s="291" t="s">
        <v>356</v>
      </c>
      <c r="D157" s="239"/>
      <c r="E157" s="239"/>
      <c r="F157" s="292" t="s">
        <v>335</v>
      </c>
      <c r="G157" s="239"/>
      <c r="H157" s="291" t="s">
        <v>369</v>
      </c>
      <c r="I157" s="291" t="s">
        <v>331</v>
      </c>
      <c r="J157" s="291">
        <v>50</v>
      </c>
      <c r="K157" s="287"/>
    </row>
    <row r="158" s="1" customFormat="1" ht="15" customHeight="1">
      <c r="B158" s="264"/>
      <c r="C158" s="291" t="s">
        <v>354</v>
      </c>
      <c r="D158" s="239"/>
      <c r="E158" s="239"/>
      <c r="F158" s="292" t="s">
        <v>335</v>
      </c>
      <c r="G158" s="239"/>
      <c r="H158" s="291" t="s">
        <v>369</v>
      </c>
      <c r="I158" s="291" t="s">
        <v>331</v>
      </c>
      <c r="J158" s="291">
        <v>50</v>
      </c>
      <c r="K158" s="287"/>
    </row>
    <row r="159" s="1" customFormat="1" ht="15" customHeight="1">
      <c r="B159" s="264"/>
      <c r="C159" s="291" t="s">
        <v>88</v>
      </c>
      <c r="D159" s="239"/>
      <c r="E159" s="239"/>
      <c r="F159" s="292" t="s">
        <v>329</v>
      </c>
      <c r="G159" s="239"/>
      <c r="H159" s="291" t="s">
        <v>391</v>
      </c>
      <c r="I159" s="291" t="s">
        <v>331</v>
      </c>
      <c r="J159" s="291" t="s">
        <v>392</v>
      </c>
      <c r="K159" s="287"/>
    </row>
    <row r="160" s="1" customFormat="1" ht="15" customHeight="1">
      <c r="B160" s="264"/>
      <c r="C160" s="291" t="s">
        <v>393</v>
      </c>
      <c r="D160" s="239"/>
      <c r="E160" s="239"/>
      <c r="F160" s="292" t="s">
        <v>329</v>
      </c>
      <c r="G160" s="239"/>
      <c r="H160" s="291" t="s">
        <v>394</v>
      </c>
      <c r="I160" s="291" t="s">
        <v>364</v>
      </c>
      <c r="J160" s="291"/>
      <c r="K160" s="287"/>
    </row>
    <row r="161" s="1" customFormat="1" ht="15" customHeight="1">
      <c r="B161" s="293"/>
      <c r="C161" s="273"/>
      <c r="D161" s="273"/>
      <c r="E161" s="273"/>
      <c r="F161" s="273"/>
      <c r="G161" s="273"/>
      <c r="H161" s="273"/>
      <c r="I161" s="273"/>
      <c r="J161" s="273"/>
      <c r="K161" s="294"/>
    </row>
    <row r="162" s="1" customFormat="1" ht="18.75" customHeight="1">
      <c r="B162" s="275"/>
      <c r="C162" s="285"/>
      <c r="D162" s="285"/>
      <c r="E162" s="285"/>
      <c r="F162" s="295"/>
      <c r="G162" s="285"/>
      <c r="H162" s="285"/>
      <c r="I162" s="285"/>
      <c r="J162" s="285"/>
      <c r="K162" s="275"/>
    </row>
    <row r="163" s="1" customFormat="1" ht="18.75" customHeight="1">
      <c r="B163" s="247"/>
      <c r="C163" s="247"/>
      <c r="D163" s="247"/>
      <c r="E163" s="247"/>
      <c r="F163" s="247"/>
      <c r="G163" s="247"/>
      <c r="H163" s="247"/>
      <c r="I163" s="247"/>
      <c r="J163" s="247"/>
      <c r="K163" s="247"/>
    </row>
    <row r="164" s="1" customFormat="1" ht="7.5" customHeight="1">
      <c r="B164" s="226"/>
      <c r="C164" s="227"/>
      <c r="D164" s="227"/>
      <c r="E164" s="227"/>
      <c r="F164" s="227"/>
      <c r="G164" s="227"/>
      <c r="H164" s="227"/>
      <c r="I164" s="227"/>
      <c r="J164" s="227"/>
      <c r="K164" s="228"/>
    </row>
    <row r="165" s="1" customFormat="1" ht="45" customHeight="1">
      <c r="B165" s="229"/>
      <c r="C165" s="230" t="s">
        <v>395</v>
      </c>
      <c r="D165" s="230"/>
      <c r="E165" s="230"/>
      <c r="F165" s="230"/>
      <c r="G165" s="230"/>
      <c r="H165" s="230"/>
      <c r="I165" s="230"/>
      <c r="J165" s="230"/>
      <c r="K165" s="231"/>
    </row>
    <row r="166" s="1" customFormat="1" ht="17.25" customHeight="1">
      <c r="B166" s="229"/>
      <c r="C166" s="254" t="s">
        <v>323</v>
      </c>
      <c r="D166" s="254"/>
      <c r="E166" s="254"/>
      <c r="F166" s="254" t="s">
        <v>324</v>
      </c>
      <c r="G166" s="296"/>
      <c r="H166" s="297" t="s">
        <v>52</v>
      </c>
      <c r="I166" s="297" t="s">
        <v>55</v>
      </c>
      <c r="J166" s="254" t="s">
        <v>325</v>
      </c>
      <c r="K166" s="231"/>
    </row>
    <row r="167" s="1" customFormat="1" ht="17.25" customHeight="1">
      <c r="B167" s="232"/>
      <c r="C167" s="256" t="s">
        <v>326</v>
      </c>
      <c r="D167" s="256"/>
      <c r="E167" s="256"/>
      <c r="F167" s="257" t="s">
        <v>327</v>
      </c>
      <c r="G167" s="298"/>
      <c r="H167" s="299"/>
      <c r="I167" s="299"/>
      <c r="J167" s="256" t="s">
        <v>328</v>
      </c>
      <c r="K167" s="234"/>
    </row>
    <row r="168" s="1" customFormat="1" ht="5.25" customHeight="1">
      <c r="B168" s="264"/>
      <c r="C168" s="259"/>
      <c r="D168" s="259"/>
      <c r="E168" s="259"/>
      <c r="F168" s="259"/>
      <c r="G168" s="260"/>
      <c r="H168" s="259"/>
      <c r="I168" s="259"/>
      <c r="J168" s="259"/>
      <c r="K168" s="287"/>
    </row>
    <row r="169" s="1" customFormat="1" ht="15" customHeight="1">
      <c r="B169" s="264"/>
      <c r="C169" s="239" t="s">
        <v>332</v>
      </c>
      <c r="D169" s="239"/>
      <c r="E169" s="239"/>
      <c r="F169" s="262" t="s">
        <v>329</v>
      </c>
      <c r="G169" s="239"/>
      <c r="H169" s="239" t="s">
        <v>369</v>
      </c>
      <c r="I169" s="239" t="s">
        <v>331</v>
      </c>
      <c r="J169" s="239">
        <v>120</v>
      </c>
      <c r="K169" s="287"/>
    </row>
    <row r="170" s="1" customFormat="1" ht="15" customHeight="1">
      <c r="B170" s="264"/>
      <c r="C170" s="239" t="s">
        <v>378</v>
      </c>
      <c r="D170" s="239"/>
      <c r="E170" s="239"/>
      <c r="F170" s="262" t="s">
        <v>329</v>
      </c>
      <c r="G170" s="239"/>
      <c r="H170" s="239" t="s">
        <v>379</v>
      </c>
      <c r="I170" s="239" t="s">
        <v>331</v>
      </c>
      <c r="J170" s="239" t="s">
        <v>380</v>
      </c>
      <c r="K170" s="287"/>
    </row>
    <row r="171" s="1" customFormat="1" ht="15" customHeight="1">
      <c r="B171" s="264"/>
      <c r="C171" s="239" t="s">
        <v>277</v>
      </c>
      <c r="D171" s="239"/>
      <c r="E171" s="239"/>
      <c r="F171" s="262" t="s">
        <v>329</v>
      </c>
      <c r="G171" s="239"/>
      <c r="H171" s="239" t="s">
        <v>396</v>
      </c>
      <c r="I171" s="239" t="s">
        <v>331</v>
      </c>
      <c r="J171" s="239" t="s">
        <v>380</v>
      </c>
      <c r="K171" s="287"/>
    </row>
    <row r="172" s="1" customFormat="1" ht="15" customHeight="1">
      <c r="B172" s="264"/>
      <c r="C172" s="239" t="s">
        <v>334</v>
      </c>
      <c r="D172" s="239"/>
      <c r="E172" s="239"/>
      <c r="F172" s="262" t="s">
        <v>335</v>
      </c>
      <c r="G172" s="239"/>
      <c r="H172" s="239" t="s">
        <v>396</v>
      </c>
      <c r="I172" s="239" t="s">
        <v>331</v>
      </c>
      <c r="J172" s="239">
        <v>50</v>
      </c>
      <c r="K172" s="287"/>
    </row>
    <row r="173" s="1" customFormat="1" ht="15" customHeight="1">
      <c r="B173" s="264"/>
      <c r="C173" s="239" t="s">
        <v>337</v>
      </c>
      <c r="D173" s="239"/>
      <c r="E173" s="239"/>
      <c r="F173" s="262" t="s">
        <v>329</v>
      </c>
      <c r="G173" s="239"/>
      <c r="H173" s="239" t="s">
        <v>396</v>
      </c>
      <c r="I173" s="239" t="s">
        <v>339</v>
      </c>
      <c r="J173" s="239"/>
      <c r="K173" s="287"/>
    </row>
    <row r="174" s="1" customFormat="1" ht="15" customHeight="1">
      <c r="B174" s="264"/>
      <c r="C174" s="239" t="s">
        <v>348</v>
      </c>
      <c r="D174" s="239"/>
      <c r="E174" s="239"/>
      <c r="F174" s="262" t="s">
        <v>335</v>
      </c>
      <c r="G174" s="239"/>
      <c r="H174" s="239" t="s">
        <v>396</v>
      </c>
      <c r="I174" s="239" t="s">
        <v>331</v>
      </c>
      <c r="J174" s="239">
        <v>50</v>
      </c>
      <c r="K174" s="287"/>
    </row>
    <row r="175" s="1" customFormat="1" ht="15" customHeight="1">
      <c r="B175" s="264"/>
      <c r="C175" s="239" t="s">
        <v>356</v>
      </c>
      <c r="D175" s="239"/>
      <c r="E175" s="239"/>
      <c r="F175" s="262" t="s">
        <v>335</v>
      </c>
      <c r="G175" s="239"/>
      <c r="H175" s="239" t="s">
        <v>396</v>
      </c>
      <c r="I175" s="239" t="s">
        <v>331</v>
      </c>
      <c r="J175" s="239">
        <v>50</v>
      </c>
      <c r="K175" s="287"/>
    </row>
    <row r="176" s="1" customFormat="1" ht="15" customHeight="1">
      <c r="B176" s="264"/>
      <c r="C176" s="239" t="s">
        <v>354</v>
      </c>
      <c r="D176" s="239"/>
      <c r="E176" s="239"/>
      <c r="F176" s="262" t="s">
        <v>335</v>
      </c>
      <c r="G176" s="239"/>
      <c r="H176" s="239" t="s">
        <v>396</v>
      </c>
      <c r="I176" s="239" t="s">
        <v>331</v>
      </c>
      <c r="J176" s="239">
        <v>50</v>
      </c>
      <c r="K176" s="287"/>
    </row>
    <row r="177" s="1" customFormat="1" ht="15" customHeight="1">
      <c r="B177" s="264"/>
      <c r="C177" s="239" t="s">
        <v>94</v>
      </c>
      <c r="D177" s="239"/>
      <c r="E177" s="239"/>
      <c r="F177" s="262" t="s">
        <v>329</v>
      </c>
      <c r="G177" s="239"/>
      <c r="H177" s="239" t="s">
        <v>397</v>
      </c>
      <c r="I177" s="239" t="s">
        <v>398</v>
      </c>
      <c r="J177" s="239"/>
      <c r="K177" s="287"/>
    </row>
    <row r="178" s="1" customFormat="1" ht="15" customHeight="1">
      <c r="B178" s="264"/>
      <c r="C178" s="239" t="s">
        <v>55</v>
      </c>
      <c r="D178" s="239"/>
      <c r="E178" s="239"/>
      <c r="F178" s="262" t="s">
        <v>329</v>
      </c>
      <c r="G178" s="239"/>
      <c r="H178" s="239" t="s">
        <v>399</v>
      </c>
      <c r="I178" s="239" t="s">
        <v>400</v>
      </c>
      <c r="J178" s="239">
        <v>1</v>
      </c>
      <c r="K178" s="287"/>
    </row>
    <row r="179" s="1" customFormat="1" ht="15" customHeight="1">
      <c r="B179" s="264"/>
      <c r="C179" s="239" t="s">
        <v>51</v>
      </c>
      <c r="D179" s="239"/>
      <c r="E179" s="239"/>
      <c r="F179" s="262" t="s">
        <v>329</v>
      </c>
      <c r="G179" s="239"/>
      <c r="H179" s="239" t="s">
        <v>401</v>
      </c>
      <c r="I179" s="239" t="s">
        <v>331</v>
      </c>
      <c r="J179" s="239">
        <v>20</v>
      </c>
      <c r="K179" s="287"/>
    </row>
    <row r="180" s="1" customFormat="1" ht="15" customHeight="1">
      <c r="B180" s="264"/>
      <c r="C180" s="239" t="s">
        <v>52</v>
      </c>
      <c r="D180" s="239"/>
      <c r="E180" s="239"/>
      <c r="F180" s="262" t="s">
        <v>329</v>
      </c>
      <c r="G180" s="239"/>
      <c r="H180" s="239" t="s">
        <v>402</v>
      </c>
      <c r="I180" s="239" t="s">
        <v>331</v>
      </c>
      <c r="J180" s="239">
        <v>255</v>
      </c>
      <c r="K180" s="287"/>
    </row>
    <row r="181" s="1" customFormat="1" ht="15" customHeight="1">
      <c r="B181" s="264"/>
      <c r="C181" s="239" t="s">
        <v>95</v>
      </c>
      <c r="D181" s="239"/>
      <c r="E181" s="239"/>
      <c r="F181" s="262" t="s">
        <v>329</v>
      </c>
      <c r="G181" s="239"/>
      <c r="H181" s="239" t="s">
        <v>293</v>
      </c>
      <c r="I181" s="239" t="s">
        <v>331</v>
      </c>
      <c r="J181" s="239">
        <v>10</v>
      </c>
      <c r="K181" s="287"/>
    </row>
    <row r="182" s="1" customFormat="1" ht="15" customHeight="1">
      <c r="B182" s="264"/>
      <c r="C182" s="239" t="s">
        <v>96</v>
      </c>
      <c r="D182" s="239"/>
      <c r="E182" s="239"/>
      <c r="F182" s="262" t="s">
        <v>329</v>
      </c>
      <c r="G182" s="239"/>
      <c r="H182" s="239" t="s">
        <v>403</v>
      </c>
      <c r="I182" s="239" t="s">
        <v>364</v>
      </c>
      <c r="J182" s="239"/>
      <c r="K182" s="287"/>
    </row>
    <row r="183" s="1" customFormat="1" ht="15" customHeight="1">
      <c r="B183" s="264"/>
      <c r="C183" s="239" t="s">
        <v>404</v>
      </c>
      <c r="D183" s="239"/>
      <c r="E183" s="239"/>
      <c r="F183" s="262" t="s">
        <v>329</v>
      </c>
      <c r="G183" s="239"/>
      <c r="H183" s="239" t="s">
        <v>405</v>
      </c>
      <c r="I183" s="239" t="s">
        <v>364</v>
      </c>
      <c r="J183" s="239"/>
      <c r="K183" s="287"/>
    </row>
    <row r="184" s="1" customFormat="1" ht="15" customHeight="1">
      <c r="B184" s="264"/>
      <c r="C184" s="239" t="s">
        <v>393</v>
      </c>
      <c r="D184" s="239"/>
      <c r="E184" s="239"/>
      <c r="F184" s="262" t="s">
        <v>329</v>
      </c>
      <c r="G184" s="239"/>
      <c r="H184" s="239" t="s">
        <v>406</v>
      </c>
      <c r="I184" s="239" t="s">
        <v>364</v>
      </c>
      <c r="J184" s="239"/>
      <c r="K184" s="287"/>
    </row>
    <row r="185" s="1" customFormat="1" ht="15" customHeight="1">
      <c r="B185" s="264"/>
      <c r="C185" s="239" t="s">
        <v>98</v>
      </c>
      <c r="D185" s="239"/>
      <c r="E185" s="239"/>
      <c r="F185" s="262" t="s">
        <v>335</v>
      </c>
      <c r="G185" s="239"/>
      <c r="H185" s="239" t="s">
        <v>407</v>
      </c>
      <c r="I185" s="239" t="s">
        <v>331</v>
      </c>
      <c r="J185" s="239">
        <v>50</v>
      </c>
      <c r="K185" s="287"/>
    </row>
    <row r="186" s="1" customFormat="1" ht="15" customHeight="1">
      <c r="B186" s="264"/>
      <c r="C186" s="239" t="s">
        <v>408</v>
      </c>
      <c r="D186" s="239"/>
      <c r="E186" s="239"/>
      <c r="F186" s="262" t="s">
        <v>335</v>
      </c>
      <c r="G186" s="239"/>
      <c r="H186" s="239" t="s">
        <v>409</v>
      </c>
      <c r="I186" s="239" t="s">
        <v>410</v>
      </c>
      <c r="J186" s="239"/>
      <c r="K186" s="287"/>
    </row>
    <row r="187" s="1" customFormat="1" ht="15" customHeight="1">
      <c r="B187" s="264"/>
      <c r="C187" s="239" t="s">
        <v>411</v>
      </c>
      <c r="D187" s="239"/>
      <c r="E187" s="239"/>
      <c r="F187" s="262" t="s">
        <v>335</v>
      </c>
      <c r="G187" s="239"/>
      <c r="H187" s="239" t="s">
        <v>412</v>
      </c>
      <c r="I187" s="239" t="s">
        <v>410</v>
      </c>
      <c r="J187" s="239"/>
      <c r="K187" s="287"/>
    </row>
    <row r="188" s="1" customFormat="1" ht="15" customHeight="1">
      <c r="B188" s="264"/>
      <c r="C188" s="239" t="s">
        <v>413</v>
      </c>
      <c r="D188" s="239"/>
      <c r="E188" s="239"/>
      <c r="F188" s="262" t="s">
        <v>335</v>
      </c>
      <c r="G188" s="239"/>
      <c r="H188" s="239" t="s">
        <v>414</v>
      </c>
      <c r="I188" s="239" t="s">
        <v>410</v>
      </c>
      <c r="J188" s="239"/>
      <c r="K188" s="287"/>
    </row>
    <row r="189" s="1" customFormat="1" ht="15" customHeight="1">
      <c r="B189" s="264"/>
      <c r="C189" s="300" t="s">
        <v>415</v>
      </c>
      <c r="D189" s="239"/>
      <c r="E189" s="239"/>
      <c r="F189" s="262" t="s">
        <v>335</v>
      </c>
      <c r="G189" s="239"/>
      <c r="H189" s="239" t="s">
        <v>416</v>
      </c>
      <c r="I189" s="239" t="s">
        <v>417</v>
      </c>
      <c r="J189" s="301" t="s">
        <v>418</v>
      </c>
      <c r="K189" s="287"/>
    </row>
    <row r="190" s="1" customFormat="1" ht="15" customHeight="1">
      <c r="B190" s="264"/>
      <c r="C190" s="300" t="s">
        <v>40</v>
      </c>
      <c r="D190" s="239"/>
      <c r="E190" s="239"/>
      <c r="F190" s="262" t="s">
        <v>329</v>
      </c>
      <c r="G190" s="239"/>
      <c r="H190" s="236" t="s">
        <v>419</v>
      </c>
      <c r="I190" s="239" t="s">
        <v>420</v>
      </c>
      <c r="J190" s="239"/>
      <c r="K190" s="287"/>
    </row>
    <row r="191" s="1" customFormat="1" ht="15" customHeight="1">
      <c r="B191" s="264"/>
      <c r="C191" s="300" t="s">
        <v>421</v>
      </c>
      <c r="D191" s="239"/>
      <c r="E191" s="239"/>
      <c r="F191" s="262" t="s">
        <v>329</v>
      </c>
      <c r="G191" s="239"/>
      <c r="H191" s="239" t="s">
        <v>422</v>
      </c>
      <c r="I191" s="239" t="s">
        <v>364</v>
      </c>
      <c r="J191" s="239"/>
      <c r="K191" s="287"/>
    </row>
    <row r="192" s="1" customFormat="1" ht="15" customHeight="1">
      <c r="B192" s="264"/>
      <c r="C192" s="300" t="s">
        <v>423</v>
      </c>
      <c r="D192" s="239"/>
      <c r="E192" s="239"/>
      <c r="F192" s="262" t="s">
        <v>329</v>
      </c>
      <c r="G192" s="239"/>
      <c r="H192" s="239" t="s">
        <v>424</v>
      </c>
      <c r="I192" s="239" t="s">
        <v>364</v>
      </c>
      <c r="J192" s="239"/>
      <c r="K192" s="287"/>
    </row>
    <row r="193" s="1" customFormat="1" ht="15" customHeight="1">
      <c r="B193" s="264"/>
      <c r="C193" s="300" t="s">
        <v>425</v>
      </c>
      <c r="D193" s="239"/>
      <c r="E193" s="239"/>
      <c r="F193" s="262" t="s">
        <v>335</v>
      </c>
      <c r="G193" s="239"/>
      <c r="H193" s="239" t="s">
        <v>426</v>
      </c>
      <c r="I193" s="239" t="s">
        <v>364</v>
      </c>
      <c r="J193" s="239"/>
      <c r="K193" s="287"/>
    </row>
    <row r="194" s="1" customFormat="1" ht="15" customHeight="1">
      <c r="B194" s="293"/>
      <c r="C194" s="302"/>
      <c r="D194" s="273"/>
      <c r="E194" s="273"/>
      <c r="F194" s="273"/>
      <c r="G194" s="273"/>
      <c r="H194" s="273"/>
      <c r="I194" s="273"/>
      <c r="J194" s="273"/>
      <c r="K194" s="294"/>
    </row>
    <row r="195" s="1" customFormat="1" ht="18.75" customHeight="1">
      <c r="B195" s="275"/>
      <c r="C195" s="285"/>
      <c r="D195" s="285"/>
      <c r="E195" s="285"/>
      <c r="F195" s="295"/>
      <c r="G195" s="285"/>
      <c r="H195" s="285"/>
      <c r="I195" s="285"/>
      <c r="J195" s="285"/>
      <c r="K195" s="275"/>
    </row>
    <row r="196" s="1" customFormat="1" ht="18.75" customHeight="1">
      <c r="B196" s="275"/>
      <c r="C196" s="285"/>
      <c r="D196" s="285"/>
      <c r="E196" s="285"/>
      <c r="F196" s="295"/>
      <c r="G196" s="285"/>
      <c r="H196" s="285"/>
      <c r="I196" s="285"/>
      <c r="J196" s="285"/>
      <c r="K196" s="275"/>
    </row>
    <row r="197" s="1" customFormat="1" ht="18.75" customHeight="1">
      <c r="B197" s="247"/>
      <c r="C197" s="247"/>
      <c r="D197" s="247"/>
      <c r="E197" s="247"/>
      <c r="F197" s="247"/>
      <c r="G197" s="247"/>
      <c r="H197" s="247"/>
      <c r="I197" s="247"/>
      <c r="J197" s="247"/>
      <c r="K197" s="247"/>
    </row>
    <row r="198" s="1" customFormat="1" ht="13.5">
      <c r="B198" s="226"/>
      <c r="C198" s="227"/>
      <c r="D198" s="227"/>
      <c r="E198" s="227"/>
      <c r="F198" s="227"/>
      <c r="G198" s="227"/>
      <c r="H198" s="227"/>
      <c r="I198" s="227"/>
      <c r="J198" s="227"/>
      <c r="K198" s="228"/>
    </row>
    <row r="199" s="1" customFormat="1" ht="21">
      <c r="B199" s="229"/>
      <c r="C199" s="230" t="s">
        <v>427</v>
      </c>
      <c r="D199" s="230"/>
      <c r="E199" s="230"/>
      <c r="F199" s="230"/>
      <c r="G199" s="230"/>
      <c r="H199" s="230"/>
      <c r="I199" s="230"/>
      <c r="J199" s="230"/>
      <c r="K199" s="231"/>
    </row>
    <row r="200" s="1" customFormat="1" ht="25.5" customHeight="1">
      <c r="B200" s="229"/>
      <c r="C200" s="303" t="s">
        <v>428</v>
      </c>
      <c r="D200" s="303"/>
      <c r="E200" s="303"/>
      <c r="F200" s="303" t="s">
        <v>429</v>
      </c>
      <c r="G200" s="304"/>
      <c r="H200" s="303" t="s">
        <v>430</v>
      </c>
      <c r="I200" s="303"/>
      <c r="J200" s="303"/>
      <c r="K200" s="231"/>
    </row>
    <row r="201" s="1" customFormat="1" ht="5.25" customHeight="1">
      <c r="B201" s="264"/>
      <c r="C201" s="259"/>
      <c r="D201" s="259"/>
      <c r="E201" s="259"/>
      <c r="F201" s="259"/>
      <c r="G201" s="285"/>
      <c r="H201" s="259"/>
      <c r="I201" s="259"/>
      <c r="J201" s="259"/>
      <c r="K201" s="287"/>
    </row>
    <row r="202" s="1" customFormat="1" ht="15" customHeight="1">
      <c r="B202" s="264"/>
      <c r="C202" s="239" t="s">
        <v>420</v>
      </c>
      <c r="D202" s="239"/>
      <c r="E202" s="239"/>
      <c r="F202" s="262" t="s">
        <v>41</v>
      </c>
      <c r="G202" s="239"/>
      <c r="H202" s="239" t="s">
        <v>431</v>
      </c>
      <c r="I202" s="239"/>
      <c r="J202" s="239"/>
      <c r="K202" s="287"/>
    </row>
    <row r="203" s="1" customFormat="1" ht="15" customHeight="1">
      <c r="B203" s="264"/>
      <c r="C203" s="239"/>
      <c r="D203" s="239"/>
      <c r="E203" s="239"/>
      <c r="F203" s="262" t="s">
        <v>42</v>
      </c>
      <c r="G203" s="239"/>
      <c r="H203" s="239" t="s">
        <v>432</v>
      </c>
      <c r="I203" s="239"/>
      <c r="J203" s="239"/>
      <c r="K203" s="287"/>
    </row>
    <row r="204" s="1" customFormat="1" ht="15" customHeight="1">
      <c r="B204" s="264"/>
      <c r="C204" s="239"/>
      <c r="D204" s="239"/>
      <c r="E204" s="239"/>
      <c r="F204" s="262" t="s">
        <v>45</v>
      </c>
      <c r="G204" s="239"/>
      <c r="H204" s="239" t="s">
        <v>433</v>
      </c>
      <c r="I204" s="239"/>
      <c r="J204" s="239"/>
      <c r="K204" s="287"/>
    </row>
    <row r="205" s="1" customFormat="1" ht="15" customHeight="1">
      <c r="B205" s="264"/>
      <c r="C205" s="239"/>
      <c r="D205" s="239"/>
      <c r="E205" s="239"/>
      <c r="F205" s="262" t="s">
        <v>43</v>
      </c>
      <c r="G205" s="239"/>
      <c r="H205" s="239" t="s">
        <v>434</v>
      </c>
      <c r="I205" s="239"/>
      <c r="J205" s="239"/>
      <c r="K205" s="287"/>
    </row>
    <row r="206" s="1" customFormat="1" ht="15" customHeight="1">
      <c r="B206" s="264"/>
      <c r="C206" s="239"/>
      <c r="D206" s="239"/>
      <c r="E206" s="239"/>
      <c r="F206" s="262" t="s">
        <v>44</v>
      </c>
      <c r="G206" s="239"/>
      <c r="H206" s="239" t="s">
        <v>435</v>
      </c>
      <c r="I206" s="239"/>
      <c r="J206" s="239"/>
      <c r="K206" s="287"/>
    </row>
    <row r="207" s="1" customFormat="1" ht="15" customHeight="1">
      <c r="B207" s="264"/>
      <c r="C207" s="239"/>
      <c r="D207" s="239"/>
      <c r="E207" s="239"/>
      <c r="F207" s="262"/>
      <c r="G207" s="239"/>
      <c r="H207" s="239"/>
      <c r="I207" s="239"/>
      <c r="J207" s="239"/>
      <c r="K207" s="287"/>
    </row>
    <row r="208" s="1" customFormat="1" ht="15" customHeight="1">
      <c r="B208" s="264"/>
      <c r="C208" s="239" t="s">
        <v>376</v>
      </c>
      <c r="D208" s="239"/>
      <c r="E208" s="239"/>
      <c r="F208" s="262" t="s">
        <v>77</v>
      </c>
      <c r="G208" s="239"/>
      <c r="H208" s="239" t="s">
        <v>436</v>
      </c>
      <c r="I208" s="239"/>
      <c r="J208" s="239"/>
      <c r="K208" s="287"/>
    </row>
    <row r="209" s="1" customFormat="1" ht="15" customHeight="1">
      <c r="B209" s="264"/>
      <c r="C209" s="239"/>
      <c r="D209" s="239"/>
      <c r="E209" s="239"/>
      <c r="F209" s="262" t="s">
        <v>271</v>
      </c>
      <c r="G209" s="239"/>
      <c r="H209" s="239" t="s">
        <v>272</v>
      </c>
      <c r="I209" s="239"/>
      <c r="J209" s="239"/>
      <c r="K209" s="287"/>
    </row>
    <row r="210" s="1" customFormat="1" ht="15" customHeight="1">
      <c r="B210" s="264"/>
      <c r="C210" s="239"/>
      <c r="D210" s="239"/>
      <c r="E210" s="239"/>
      <c r="F210" s="262" t="s">
        <v>269</v>
      </c>
      <c r="G210" s="239"/>
      <c r="H210" s="239" t="s">
        <v>437</v>
      </c>
      <c r="I210" s="239"/>
      <c r="J210" s="239"/>
      <c r="K210" s="287"/>
    </row>
    <row r="211" s="1" customFormat="1" ht="15" customHeight="1">
      <c r="B211" s="305"/>
      <c r="C211" s="239"/>
      <c r="D211" s="239"/>
      <c r="E211" s="239"/>
      <c r="F211" s="262" t="s">
        <v>273</v>
      </c>
      <c r="G211" s="300"/>
      <c r="H211" s="291" t="s">
        <v>274</v>
      </c>
      <c r="I211" s="291"/>
      <c r="J211" s="291"/>
      <c r="K211" s="306"/>
    </row>
    <row r="212" s="1" customFormat="1" ht="15" customHeight="1">
      <c r="B212" s="305"/>
      <c r="C212" s="239"/>
      <c r="D212" s="239"/>
      <c r="E212" s="239"/>
      <c r="F212" s="262" t="s">
        <v>275</v>
      </c>
      <c r="G212" s="300"/>
      <c r="H212" s="291" t="s">
        <v>438</v>
      </c>
      <c r="I212" s="291"/>
      <c r="J212" s="291"/>
      <c r="K212" s="306"/>
    </row>
    <row r="213" s="1" customFormat="1" ht="15" customHeight="1">
      <c r="B213" s="305"/>
      <c r="C213" s="239"/>
      <c r="D213" s="239"/>
      <c r="E213" s="239"/>
      <c r="F213" s="262"/>
      <c r="G213" s="300"/>
      <c r="H213" s="291"/>
      <c r="I213" s="291"/>
      <c r="J213" s="291"/>
      <c r="K213" s="306"/>
    </row>
    <row r="214" s="1" customFormat="1" ht="15" customHeight="1">
      <c r="B214" s="305"/>
      <c r="C214" s="239" t="s">
        <v>400</v>
      </c>
      <c r="D214" s="239"/>
      <c r="E214" s="239"/>
      <c r="F214" s="262">
        <v>1</v>
      </c>
      <c r="G214" s="300"/>
      <c r="H214" s="291" t="s">
        <v>439</v>
      </c>
      <c r="I214" s="291"/>
      <c r="J214" s="291"/>
      <c r="K214" s="306"/>
    </row>
    <row r="215" s="1" customFormat="1" ht="15" customHeight="1">
      <c r="B215" s="305"/>
      <c r="C215" s="239"/>
      <c r="D215" s="239"/>
      <c r="E215" s="239"/>
      <c r="F215" s="262">
        <v>2</v>
      </c>
      <c r="G215" s="300"/>
      <c r="H215" s="291" t="s">
        <v>440</v>
      </c>
      <c r="I215" s="291"/>
      <c r="J215" s="291"/>
      <c r="K215" s="306"/>
    </row>
    <row r="216" s="1" customFormat="1" ht="15" customHeight="1">
      <c r="B216" s="305"/>
      <c r="C216" s="239"/>
      <c r="D216" s="239"/>
      <c r="E216" s="239"/>
      <c r="F216" s="262">
        <v>3</v>
      </c>
      <c r="G216" s="300"/>
      <c r="H216" s="291" t="s">
        <v>441</v>
      </c>
      <c r="I216" s="291"/>
      <c r="J216" s="291"/>
      <c r="K216" s="306"/>
    </row>
    <row r="217" s="1" customFormat="1" ht="15" customHeight="1">
      <c r="B217" s="305"/>
      <c r="C217" s="239"/>
      <c r="D217" s="239"/>
      <c r="E217" s="239"/>
      <c r="F217" s="262">
        <v>4</v>
      </c>
      <c r="G217" s="300"/>
      <c r="H217" s="291" t="s">
        <v>442</v>
      </c>
      <c r="I217" s="291"/>
      <c r="J217" s="291"/>
      <c r="K217" s="306"/>
    </row>
    <row r="218" s="1" customFormat="1" ht="12.75" customHeight="1">
      <c r="B218" s="307"/>
      <c r="C218" s="308"/>
      <c r="D218" s="308"/>
      <c r="E218" s="308"/>
      <c r="F218" s="308"/>
      <c r="G218" s="308"/>
      <c r="H218" s="308"/>
      <c r="I218" s="308"/>
      <c r="J218" s="308"/>
      <c r="K218" s="309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CHALOUPKOVA-PC\radka.chaloupkova</dc:creator>
  <cp:lastModifiedBy>CHALOUPKOVA-PC\radka.chaloupkova</cp:lastModifiedBy>
  <dcterms:created xsi:type="dcterms:W3CDTF">2020-11-02T15:20:26Z</dcterms:created>
  <dcterms:modified xsi:type="dcterms:W3CDTF">2020-11-02T15:20:28Z</dcterms:modified>
</cp:coreProperties>
</file>